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06" yWindow="65476" windowWidth="18780" windowHeight="7080" activeTab="1"/>
  </bookViews>
  <sheets>
    <sheet name="All Brazilian GHCN Stations" sheetId="1" r:id="rId1"/>
    <sheet name="Summaries" sheetId="2" r:id="rId2"/>
    <sheet name="Legend for GHCN" sheetId="3" r:id="rId3"/>
    <sheet name="Brazil States" sheetId="4" r:id="rId4"/>
  </sheets>
  <definedNames/>
  <calcPr fullCalcOnLoad="1"/>
  <pivotCaches>
    <pivotCache cacheId="2" r:id="rId5"/>
  </pivotCaches>
</workbook>
</file>

<file path=xl/comments1.xml><?xml version="1.0" encoding="utf-8"?>
<comments xmlns="http://schemas.openxmlformats.org/spreadsheetml/2006/main">
  <authors>
    <author>Bernie Cullen</author>
  </authors>
  <commentList>
    <comment ref="N47" authorId="0">
      <text>
        <r>
          <rPr>
            <b/>
            <sz val="8"/>
            <rFont val="Tahoma"/>
            <family val="0"/>
          </rPr>
          <t>Bernie Cullen:</t>
        </r>
        <r>
          <rPr>
            <sz val="8"/>
            <rFont val="Tahoma"/>
            <family val="0"/>
          </rPr>
          <t xml:space="preserve">
No Census data available but Google Eart suggests that it is a small town</t>
        </r>
      </text>
    </comment>
    <comment ref="N50" authorId="0">
      <text>
        <r>
          <rPr>
            <b/>
            <sz val="8"/>
            <rFont val="Tahoma"/>
            <family val="0"/>
          </rPr>
          <t>Bernie Cullen:</t>
        </r>
        <r>
          <rPr>
            <sz val="8"/>
            <rFont val="Tahoma"/>
            <family val="0"/>
          </rPr>
          <t xml:space="preserve">
Cannot actually locate this station, looks like a truly rural location</t>
        </r>
      </text>
    </comment>
    <comment ref="L4" authorId="0">
      <text>
        <r>
          <rPr>
            <b/>
            <sz val="8"/>
            <rFont val="Tahoma"/>
            <family val="0"/>
          </rPr>
          <t>Bernie Cullen:</t>
        </r>
        <r>
          <rPr>
            <sz val="8"/>
            <rFont val="Tahoma"/>
            <family val="0"/>
          </rPr>
          <t xml:space="preserve">
Previously designated as "-9" but assigned mid-point of 0 to 10000 for calcualtion purposes.</t>
        </r>
      </text>
    </comment>
    <comment ref="L7" authorId="0">
      <text>
        <r>
          <rPr>
            <b/>
            <sz val="8"/>
            <rFont val="Tahoma"/>
            <family val="0"/>
          </rPr>
          <t>Bernie Cullen:</t>
        </r>
        <r>
          <rPr>
            <sz val="8"/>
            <rFont val="Tahoma"/>
            <family val="0"/>
          </rPr>
          <t xml:space="preserve">
Previously designated as "-9" but assigned mid-point of 0 to 10000 for calcualtion purposes.</t>
        </r>
      </text>
    </comment>
    <comment ref="L11" authorId="0">
      <text>
        <r>
          <rPr>
            <b/>
            <sz val="8"/>
            <rFont val="Tahoma"/>
            <family val="0"/>
          </rPr>
          <t>Bernie Cullen:</t>
        </r>
        <r>
          <rPr>
            <sz val="8"/>
            <rFont val="Tahoma"/>
            <family val="0"/>
          </rPr>
          <t xml:space="preserve">
Previously designated as "-9" but assigned mid-point of 0 to 10000 for calcualtion purposes.</t>
        </r>
      </text>
    </comment>
    <comment ref="L13" authorId="0">
      <text>
        <r>
          <rPr>
            <b/>
            <sz val="8"/>
            <rFont val="Tahoma"/>
            <family val="0"/>
          </rPr>
          <t>Bernie Cullen:</t>
        </r>
        <r>
          <rPr>
            <sz val="8"/>
            <rFont val="Tahoma"/>
            <family val="0"/>
          </rPr>
          <t xml:space="preserve">
Previously designated as "-9" but assigned mid-point of 0 to 10000 for calcualtion purposes.</t>
        </r>
      </text>
    </comment>
    <comment ref="L14" authorId="0">
      <text>
        <r>
          <rPr>
            <b/>
            <sz val="8"/>
            <rFont val="Tahoma"/>
            <family val="0"/>
          </rPr>
          <t>Bernie Cullen:</t>
        </r>
        <r>
          <rPr>
            <sz val="8"/>
            <rFont val="Tahoma"/>
            <family val="0"/>
          </rPr>
          <t xml:space="preserve">
Previously designated as "-9" but assigned mid-point of 0 to 10000 for calcualtion purposes.</t>
        </r>
      </text>
    </comment>
    <comment ref="L15" authorId="0">
      <text>
        <r>
          <rPr>
            <b/>
            <sz val="8"/>
            <rFont val="Tahoma"/>
            <family val="0"/>
          </rPr>
          <t>Bernie Cullen:</t>
        </r>
        <r>
          <rPr>
            <sz val="8"/>
            <rFont val="Tahoma"/>
            <family val="0"/>
          </rPr>
          <t xml:space="preserve">
Previously designated as "-9" but assigned mid-point of 0 to 10000 for calcualtion purposes.</t>
        </r>
      </text>
    </comment>
    <comment ref="L16" authorId="0">
      <text>
        <r>
          <rPr>
            <b/>
            <sz val="8"/>
            <rFont val="Tahoma"/>
            <family val="0"/>
          </rPr>
          <t>Bernie Cullen:</t>
        </r>
        <r>
          <rPr>
            <sz val="8"/>
            <rFont val="Tahoma"/>
            <family val="0"/>
          </rPr>
          <t xml:space="preserve">
Previously designated as "-9" but assigned mid-point of 0 to 10000 for calcualtion purposes.</t>
        </r>
      </text>
    </comment>
    <comment ref="L18" authorId="0">
      <text>
        <r>
          <rPr>
            <b/>
            <sz val="8"/>
            <rFont val="Tahoma"/>
            <family val="0"/>
          </rPr>
          <t>Bernie Cullen:</t>
        </r>
        <r>
          <rPr>
            <sz val="8"/>
            <rFont val="Tahoma"/>
            <family val="0"/>
          </rPr>
          <t xml:space="preserve">
Previously designated as "-9" but assigned mid-point of 0 to 10000 for calcualtion purposes.</t>
        </r>
      </text>
    </comment>
    <comment ref="L24" authorId="0">
      <text>
        <r>
          <rPr>
            <b/>
            <sz val="8"/>
            <rFont val="Tahoma"/>
            <family val="0"/>
          </rPr>
          <t>Bernie Cullen:</t>
        </r>
        <r>
          <rPr>
            <sz val="8"/>
            <rFont val="Tahoma"/>
            <family val="0"/>
          </rPr>
          <t xml:space="preserve">
Previously designated as "-9" but assigned mid-point of 0 to 10000 for calcualtion purposes.</t>
        </r>
      </text>
    </comment>
    <comment ref="L25" authorId="0">
      <text>
        <r>
          <rPr>
            <b/>
            <sz val="8"/>
            <rFont val="Tahoma"/>
            <family val="0"/>
          </rPr>
          <t>Bernie Cullen:</t>
        </r>
        <r>
          <rPr>
            <sz val="8"/>
            <rFont val="Tahoma"/>
            <family val="0"/>
          </rPr>
          <t xml:space="preserve">
Previously designated as "-9" but assigned mid-point of 0 to 10000 for calcualtion purposes.</t>
        </r>
      </text>
    </comment>
    <comment ref="L35" authorId="0">
      <text>
        <r>
          <rPr>
            <b/>
            <sz val="8"/>
            <rFont val="Tahoma"/>
            <family val="0"/>
          </rPr>
          <t>Bernie Cullen:</t>
        </r>
        <r>
          <rPr>
            <sz val="8"/>
            <rFont val="Tahoma"/>
            <family val="0"/>
          </rPr>
          <t xml:space="preserve">
Previously designated as "-9" but assigned mid-point of 0 to 10000 for calcualtion purposes.</t>
        </r>
      </text>
    </comment>
    <comment ref="L41" authorId="0">
      <text>
        <r>
          <rPr>
            <b/>
            <sz val="8"/>
            <rFont val="Tahoma"/>
            <family val="0"/>
          </rPr>
          <t>Bernie Cullen:</t>
        </r>
        <r>
          <rPr>
            <sz val="8"/>
            <rFont val="Tahoma"/>
            <family val="0"/>
          </rPr>
          <t xml:space="preserve">
Previously designated as "-9" but assigned mid-point of 0 to 10000 for calcualtion purposes.</t>
        </r>
      </text>
    </comment>
    <comment ref="L42" authorId="0">
      <text>
        <r>
          <rPr>
            <b/>
            <sz val="8"/>
            <rFont val="Tahoma"/>
            <family val="0"/>
          </rPr>
          <t>Bernie Cullen:</t>
        </r>
        <r>
          <rPr>
            <sz val="8"/>
            <rFont val="Tahoma"/>
            <family val="0"/>
          </rPr>
          <t xml:space="preserve">
Previously designated as "-9" but assigned mid-point of 0 to 10000 for calcualtion purposes.</t>
        </r>
      </text>
    </comment>
    <comment ref="L45" authorId="0">
      <text>
        <r>
          <rPr>
            <b/>
            <sz val="8"/>
            <rFont val="Tahoma"/>
            <family val="0"/>
          </rPr>
          <t>Bernie Cullen:</t>
        </r>
        <r>
          <rPr>
            <sz val="8"/>
            <rFont val="Tahoma"/>
            <family val="0"/>
          </rPr>
          <t xml:space="preserve">
Previously designated as "-9" but assigned mid-point of 0 to 10000 for calcualtion purposes.</t>
        </r>
      </text>
    </comment>
    <comment ref="L47" authorId="0">
      <text>
        <r>
          <rPr>
            <b/>
            <sz val="8"/>
            <rFont val="Tahoma"/>
            <family val="0"/>
          </rPr>
          <t>Bernie Cullen:</t>
        </r>
        <r>
          <rPr>
            <sz val="8"/>
            <rFont val="Tahoma"/>
            <family val="0"/>
          </rPr>
          <t xml:space="preserve">
Previously designated as "-9" but assigned mid-point of 0 to 10000 for calcualtion purposes.</t>
        </r>
      </text>
    </comment>
    <comment ref="L49" authorId="0">
      <text>
        <r>
          <rPr>
            <b/>
            <sz val="8"/>
            <rFont val="Tahoma"/>
            <family val="0"/>
          </rPr>
          <t>Bernie Cullen:</t>
        </r>
        <r>
          <rPr>
            <sz val="8"/>
            <rFont val="Tahoma"/>
            <family val="0"/>
          </rPr>
          <t xml:space="preserve">
Previously designated as "-9" but assigned mid-point of 0 to 10000 for calcualtion purposes.</t>
        </r>
      </text>
    </comment>
    <comment ref="L50" authorId="0">
      <text>
        <r>
          <rPr>
            <b/>
            <sz val="8"/>
            <rFont val="Tahoma"/>
            <family val="0"/>
          </rPr>
          <t>Bernie Cullen:</t>
        </r>
        <r>
          <rPr>
            <sz val="8"/>
            <rFont val="Tahoma"/>
            <family val="0"/>
          </rPr>
          <t xml:space="preserve">
Previously designated as "-9" but assigned mid-point of 0 to 10000 for calcualtion purposes.</t>
        </r>
      </text>
    </comment>
    <comment ref="L56" authorId="0">
      <text>
        <r>
          <rPr>
            <b/>
            <sz val="8"/>
            <rFont val="Tahoma"/>
            <family val="0"/>
          </rPr>
          <t>Bernie Cullen:</t>
        </r>
        <r>
          <rPr>
            <sz val="8"/>
            <rFont val="Tahoma"/>
            <family val="0"/>
          </rPr>
          <t xml:space="preserve">
Previously designated as "-9" but assigned mid-point of 0 to 10000 for calcualtion purposes.</t>
        </r>
      </text>
    </comment>
    <comment ref="L57" authorId="0">
      <text>
        <r>
          <rPr>
            <b/>
            <sz val="8"/>
            <rFont val="Tahoma"/>
            <family val="0"/>
          </rPr>
          <t>Bernie Cullen:</t>
        </r>
        <r>
          <rPr>
            <sz val="8"/>
            <rFont val="Tahoma"/>
            <family val="0"/>
          </rPr>
          <t xml:space="preserve">
Previously designated as "-9" but assigned mid-point of 0 to 10000 for calcualtion purposes.</t>
        </r>
      </text>
    </comment>
    <comment ref="L52" authorId="0">
      <text>
        <r>
          <rPr>
            <b/>
            <sz val="8"/>
            <rFont val="Tahoma"/>
            <family val="0"/>
          </rPr>
          <t>Bernie Cullen:</t>
        </r>
        <r>
          <rPr>
            <sz val="8"/>
            <rFont val="Tahoma"/>
            <family val="0"/>
          </rPr>
          <t xml:space="preserve">
Previously designated as "-9" but assigned mid-point of 0 to 10000 for calcualtion purposes.</t>
        </r>
      </text>
    </comment>
    <comment ref="P1" authorId="0">
      <text>
        <r>
          <rPr>
            <b/>
            <sz val="8"/>
            <rFont val="Tahoma"/>
            <family val="0"/>
          </rPr>
          <t>Bernie Cullen:</t>
        </r>
        <r>
          <rPr>
            <sz val="8"/>
            <rFont val="Tahoma"/>
            <family val="0"/>
          </rPr>
          <t xml:space="preserve">
Based on applying existing rule to new population estimate</t>
        </r>
      </text>
    </comment>
  </commentList>
</comments>
</file>

<file path=xl/sharedStrings.xml><?xml version="1.0" encoding="utf-8"?>
<sst xmlns="http://schemas.openxmlformats.org/spreadsheetml/2006/main" count="630" uniqueCount="227">
  <si>
    <t>Pop 2006 from Census</t>
  </si>
  <si>
    <t>Order of Cases</t>
  </si>
  <si>
    <t>(All)</t>
  </si>
  <si>
    <t>Count of Order of Cases</t>
  </si>
  <si>
    <t>&lt;Pop&gt;x1000</t>
  </si>
  <si>
    <t>Average of &lt;Pop&gt;x1000</t>
  </si>
  <si>
    <t>Total Average of &lt;Pop&gt;x1000</t>
  </si>
  <si>
    <t>Average of Pop 2006 from Census</t>
  </si>
  <si>
    <t>Total Average of Pop 2006 from Census</t>
  </si>
  <si>
    <t>Grand Total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</si>
  <si>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</si>
  <si>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</si>
  <si>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</si>
  <si>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</si>
  <si>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</si>
  <si>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</si>
  <si>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</si>
  <si>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</si>
  <si>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</si>
  <si>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</si>
  <si>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</si>
  <si>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</si>
  <si>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</si>
  <si>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</si>
  <si>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</si>
  <si>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</si>
  <si>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</si>
  <si>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</si>
  <si>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</si>
  <si>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</si>
  <si>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</si>
  <si>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</si>
  <si>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</si>
  <si>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</si>
  <si>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</si>
  <si>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</si>
  <si>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São Gabriel da Cachoeira</t>
  </si>
  <si>
    <t>São Félix do Xingu</t>
  </si>
  <si>
    <t>Santa Vitória do Palmar</t>
  </si>
  <si>
    <t>Trindade (ILH                  -</t>
  </si>
  <si>
    <t>Conceição do Araguaia</t>
  </si>
  <si>
    <t>Cruzeiro do Sul</t>
  </si>
  <si>
    <t>Bom Jesus da Lapa</t>
  </si>
  <si>
    <t>P_Redesignation</t>
  </si>
  <si>
    <t>R2</t>
  </si>
  <si>
    <t>S2</t>
  </si>
  <si>
    <t>U2</t>
  </si>
  <si>
    <t>Data</t>
  </si>
  <si>
    <t>São Luís</t>
  </si>
  <si>
    <t>%ChangePopn</t>
  </si>
  <si>
    <t>Fernando de Noronha</t>
  </si>
  <si>
    <t>GISS</t>
  </si>
  <si>
    <t>BOA VISTA</t>
  </si>
  <si>
    <t>FL</t>
  </si>
  <si>
    <t>x</t>
  </si>
  <si>
    <t>no</t>
  </si>
  <si>
    <t>A</t>
  </si>
  <si>
    <t>WARM GRASS/SHRUB</t>
  </si>
  <si>
    <t>C</t>
  </si>
  <si>
    <t>HI</t>
  </si>
  <si>
    <t>EQ. EVERGREEN</t>
  </si>
  <si>
    <t>B</t>
  </si>
  <si>
    <t>BELEM</t>
  </si>
  <si>
    <t>CO</t>
  </si>
  <si>
    <t>WARM FIELD WOODS</t>
  </si>
  <si>
    <t>TURIACU</t>
  </si>
  <si>
    <t>WARM CROPS</t>
  </si>
  <si>
    <t>SANTAREM/TAPERINHA</t>
  </si>
  <si>
    <t>WATE R</t>
  </si>
  <si>
    <t>MANAUS</t>
  </si>
  <si>
    <t>TROP . SEASONAL</t>
  </si>
  <si>
    <t>FORTALEZA</t>
  </si>
  <si>
    <t>BENJAMIN CONS</t>
  </si>
  <si>
    <t>COARI</t>
  </si>
  <si>
    <t>LA</t>
  </si>
  <si>
    <t>BARRA DO CORD</t>
  </si>
  <si>
    <t>TERESINA</t>
  </si>
  <si>
    <t>QUIXERAMOBIM</t>
  </si>
  <si>
    <t>TROP ICAL DRY FOR</t>
  </si>
  <si>
    <t>NATAL AEROPOR</t>
  </si>
  <si>
    <t>FLORIANO</t>
  </si>
  <si>
    <t>ALTO TAPAJOS</t>
  </si>
  <si>
    <t>TROP . SAVANNA</t>
  </si>
  <si>
    <t>CAROLINA</t>
  </si>
  <si>
    <t>PORTO VELHO</t>
  </si>
  <si>
    <t>RECIFE</t>
  </si>
  <si>
    <t>RIO BRANCO</t>
  </si>
  <si>
    <t>SENA MADUREIRA</t>
  </si>
  <si>
    <t>REMANSO</t>
  </si>
  <si>
    <t>PETROLINA</t>
  </si>
  <si>
    <t>PORTO NACIONA                  -</t>
  </si>
  <si>
    <t>ARACAJU                        -</t>
  </si>
  <si>
    <t>WARM FOR./FIELD</t>
  </si>
  <si>
    <t>SALVADOR                       -</t>
  </si>
  <si>
    <t>SUCC ULENT THORNS</t>
  </si>
  <si>
    <t>CAETITE                        -</t>
  </si>
  <si>
    <t>CUIABA                         -</t>
  </si>
  <si>
    <t>MARS H, SWAMP</t>
  </si>
  <si>
    <t>BRASILIA (AER                  -</t>
  </si>
  <si>
    <t>GOIANIA                        -</t>
  </si>
  <si>
    <t>MONTES CLAROS                  -</t>
  </si>
  <si>
    <t>CARAVELAS                      -</t>
  </si>
  <si>
    <t>CORUMBA                        -</t>
  </si>
  <si>
    <t>IGARAPAVA                      -</t>
  </si>
  <si>
    <t>ARAXA                          -</t>
  </si>
  <si>
    <t>BELO HORIZONT                  -</t>
  </si>
  <si>
    <t>CAMPO GRANDE                   -</t>
  </si>
  <si>
    <t>TRES LAGOAS                    -</t>
  </si>
  <si>
    <t>JUIZ DE FORA                   -</t>
  </si>
  <si>
    <t>PONTA PORA                     -</t>
  </si>
  <si>
    <t>RIO DE JANEIR                  -</t>
  </si>
  <si>
    <t>LONDRINA (AER                  -</t>
  </si>
  <si>
    <t>SAO PAULO                      -</t>
  </si>
  <si>
    <t>IGUAPE                         -</t>
  </si>
  <si>
    <t>FOZ DO IGUACU                  -</t>
  </si>
  <si>
    <t>CURITIBA                       -</t>
  </si>
  <si>
    <t>BRUSQUE                        -</t>
  </si>
  <si>
    <t>FLORIANOPOLIS                  -</t>
  </si>
  <si>
    <t>ALEGRETE                       -</t>
  </si>
  <si>
    <t>PORTO ALEGRE                   -</t>
  </si>
  <si>
    <t>icc</t>
  </si>
  <si>
    <t>WMO_#</t>
  </si>
  <si>
    <t>Name</t>
  </si>
  <si>
    <t>Elev</t>
  </si>
  <si>
    <t>&lt;Pop&gt;</t>
  </si>
  <si>
    <t>Tp</t>
  </si>
  <si>
    <t>V</t>
  </si>
  <si>
    <t>Lo</t>
  </si>
  <si>
    <t>Co</t>
  </si>
  <si>
    <t>ds</t>
  </si>
  <si>
    <t>Veg</t>
  </si>
  <si>
    <t>bi</t>
  </si>
  <si>
    <t>P</t>
  </si>
  <si>
    <t>TEle</t>
  </si>
  <si>
    <t>150</t>
  </si>
  <si>
    <t>S</t>
  </si>
  <si>
    <t>65</t>
  </si>
  <si>
    <t>R</t>
  </si>
  <si>
    <t>19</t>
  </si>
  <si>
    <t>U</t>
  </si>
  <si>
    <t>9</t>
  </si>
  <si>
    <t>13</t>
  </si>
  <si>
    <t>40</t>
  </si>
  <si>
    <t>50</t>
  </si>
  <si>
    <t>0</t>
  </si>
  <si>
    <t>90</t>
  </si>
  <si>
    <t>30</t>
  </si>
  <si>
    <t>113</t>
  </si>
  <si>
    <t>112</t>
  </si>
  <si>
    <t>207</t>
  </si>
  <si>
    <t>12</t>
  </si>
  <si>
    <t>199</t>
  </si>
  <si>
    <t>154</t>
  </si>
  <si>
    <t>180</t>
  </si>
  <si>
    <t>184</t>
  </si>
  <si>
    <t>174</t>
  </si>
  <si>
    <t>157</t>
  </si>
  <si>
    <t>18</t>
  </si>
  <si>
    <t>398</t>
  </si>
  <si>
    <t>372</t>
  </si>
  <si>
    <t>246</t>
  </si>
  <si>
    <t>29</t>
  </si>
  <si>
    <t>3</t>
  </si>
  <si>
    <t>436</t>
  </si>
  <si>
    <t>970</t>
  </si>
  <si>
    <t>170</t>
  </si>
  <si>
    <t>1128</t>
  </si>
  <si>
    <t>765</t>
  </si>
  <si>
    <t>849</t>
  </si>
  <si>
    <t>7</t>
  </si>
  <si>
    <t>171</t>
  </si>
  <si>
    <t>573</t>
  </si>
  <si>
    <t>994</t>
  </si>
  <si>
    <t>875</t>
  </si>
  <si>
    <t>499</t>
  </si>
  <si>
    <t>353</t>
  </si>
  <si>
    <t>608</t>
  </si>
  <si>
    <t>629</t>
  </si>
  <si>
    <t>110</t>
  </si>
  <si>
    <t>504</t>
  </si>
  <si>
    <t>883</t>
  </si>
  <si>
    <t>153</t>
  </si>
  <si>
    <t>961</t>
  </si>
  <si>
    <t>138</t>
  </si>
  <si>
    <t>10</t>
  </si>
  <si>
    <t>92</t>
  </si>
  <si>
    <t>xx</t>
  </si>
  <si>
    <t>FO</t>
  </si>
  <si>
    <t xml:space="preserve">LEGEND  </t>
  </si>
  <si>
    <t>======</t>
  </si>
  <si>
    <t>icc  =3 digit country code; the first digit represents WMO region/continent</t>
  </si>
  <si>
    <t>WMO_#=5 digit WMO station number</t>
  </si>
  <si>
    <t>...  =3 digit modifier; 000 means the station is probably the WMO</t>
  </si>
  <si>
    <t xml:space="preserve">      station; 001, etc. mean the station is near that WMO station</t>
  </si>
  <si>
    <t>Name =30 character station name</t>
  </si>
  <si>
    <t>Lat  =latitude in degrees, negative = South of Equator</t>
  </si>
  <si>
    <t>Lon  =longitude in degrees, negative = West of Greenwich (England)</t>
  </si>
  <si>
    <t>Elev =station elevation in meters, missing is -999</t>
  </si>
  <si>
    <t>TEle =station elevation interpolated from TerrainBase gridded data set</t>
  </si>
  <si>
    <t>P    =R if rural (not associated with a town of &gt;10,000 population)</t>
  </si>
  <si>
    <t xml:space="preserve">      S if associated with a small town (10,000-50,000 population)</t>
  </si>
  <si>
    <t xml:space="preserve">      U if associated with an urban area (&gt;50,000 population)</t>
  </si>
  <si>
    <t>Pop  =population of the small town or urban area in 1000s</t>
  </si>
  <si>
    <t xml:space="preserve">      If rural, no analysis:  -9.</t>
  </si>
  <si>
    <t>Tp   =general topography around the station:  FL flat; HI hilly,</t>
  </si>
  <si>
    <t xml:space="preserve">      MT mountain top; MV mountainous valley or at least not on the top</t>
  </si>
  <si>
    <t xml:space="preserve">      of a mountain.</t>
  </si>
  <si>
    <t>V    =general vegetation near the station based on Operational</t>
  </si>
  <si>
    <t xml:space="preserve">      Navigation Charts;  MA marsh; FO forested; IC ice; DE desert;</t>
  </si>
  <si>
    <t xml:space="preserve">      CL clear or open;  xx information not provided</t>
  </si>
  <si>
    <t>Lo   =CO if station is within 30 km from the coast</t>
  </si>
  <si>
    <t xml:space="preserve">      LA if station is next to a large (&gt; 25 km**2) lake</t>
  </si>
  <si>
    <t xml:space="preserve">      no if neither of the above</t>
  </si>
  <si>
    <t xml:space="preserve">      Note: Stations which are both CO and LA will be marked CO</t>
  </si>
  <si>
    <t>Co   =distance in km to the coast if Lo=CO, else -9</t>
  </si>
  <si>
    <t>A    =A if the station is at an airport; else x</t>
  </si>
  <si>
    <t>ds   =distance in km from the airport to its associated</t>
  </si>
  <si>
    <t xml:space="preserve">      small town or urban center (not relevant for rural airports</t>
  </si>
  <si>
    <t xml:space="preserve">      or non airport stations in which case ds=-9)</t>
  </si>
  <si>
    <t>Vege =gridded vegetation for the 0.5x0.5 degree grid point closest</t>
  </si>
  <si>
    <t xml:space="preserve">      to the station from a gridded vegetation data base. 16 characters.</t>
  </si>
  <si>
    <t>bi   =brightness index    A=dark B=dim C=bright   (added by R.Ruedy)</t>
  </si>
  <si>
    <t>...</t>
  </si>
  <si>
    <t>MA</t>
  </si>
  <si>
    <t>Rio de Janeiro</t>
  </si>
  <si>
    <t>Lat</t>
  </si>
  <si>
    <t>Lon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</si>
</sst>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8"/>
      <name val="Univers"/>
      <family val="2"/>
    </font>
    <font>
      <sz val="8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3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4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left"/>
    </xf>
    <xf numFmtId="0" fontId="0" fillId="3" borderId="0" xfId="0" applyFill="1" applyAlignment="1">
      <alignment/>
    </xf>
    <xf numFmtId="0" fontId="0" fillId="0" borderId="6" xfId="0" applyBorder="1" applyAlignment="1">
      <alignment/>
    </xf>
    <xf numFmtId="170" fontId="0" fillId="2" borderId="0" xfId="15" applyNumberFormat="1" applyFill="1" applyAlignment="1">
      <alignment horizontal="center"/>
    </xf>
    <xf numFmtId="170" fontId="0" fillId="0" borderId="0" xfId="15" applyNumberFormat="1" applyAlignment="1">
      <alignment/>
    </xf>
    <xf numFmtId="170" fontId="4" fillId="0" borderId="0" xfId="15" applyNumberFormat="1" applyFont="1" applyAlignment="1">
      <alignment/>
    </xf>
    <xf numFmtId="170" fontId="0" fillId="4" borderId="0" xfId="15" applyNumberFormat="1" applyFill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1" formatCode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58" sheet="All Brazilian GHCN Stations"/>
  </cacheSource>
  <cacheFields count="24">
    <cacheField name="Order of Cases">
      <sharedItems containsSemiMixedTypes="0" containsString="0" containsMixedTypes="0" containsNumber="1" containsInteger="1"/>
    </cacheField>
    <cacheField name="icc">
      <sharedItems containsSemiMixedTypes="0" containsString="0" containsMixedTypes="0" containsNumber="1" containsInteger="1" count="1">
        <n v="303"/>
      </sharedItems>
    </cacheField>
    <cacheField name="WMO_#">
      <sharedItems containsSemiMixedTypes="0" containsString="0" containsMixedTypes="0" containsNumber="1" containsInteger="1"/>
    </cacheField>
    <cacheField name="GISS">
      <sharedItems containsSemiMixedTypes="0" containsString="0" containsMixedTypes="0" containsNumber="1" containsInteger="1" count="2">
        <n v="1"/>
        <n v="0"/>
      </sharedItems>
    </cacheField>
    <cacheField name="...">
      <sharedItems containsSemiMixedTypes="0" containsString="0" containsMixedTypes="0" containsNumber="1" containsInteger="1" count="2">
        <n v="0"/>
        <n v="1"/>
      </sharedItems>
    </cacheField>
    <cacheField name="Name">
      <sharedItems containsMixedTypes="0"/>
    </cacheField>
    <cacheField name="Lat">
      <sharedItems containsSemiMixedTypes="0" containsString="0" containsMixedTypes="0" containsNumber="1"/>
    </cacheField>
    <cacheField name="Lon">
      <sharedItems containsSemiMixedTypes="0" containsString="0" containsMixedTypes="0" containsNumber="1"/>
    </cacheField>
    <cacheField name="Elev">
      <sharedItems containsSemiMixedTypes="0" containsString="0" containsMixedTypes="0" containsNumber="1" containsInteger="1"/>
    </cacheField>
    <cacheField name="TEle">
      <sharedItems containsMixedTypes="0"/>
    </cacheField>
    <cacheField name="P">
      <sharedItems containsMixedTypes="0" count="3">
        <s v="U"/>
        <s v="R"/>
        <s v="S"/>
      </sharedItems>
    </cacheField>
    <cacheField name="&lt;Pop&gt;">
      <sharedItems containsSemiMixedTypes="0" containsString="0" containsMixedTypes="0" containsNumber="1" containsInteger="1"/>
    </cacheField>
    <cacheField name="&lt;Pop&gt;x1000">
      <sharedItems containsSemiMixedTypes="0" containsString="0" containsMixedTypes="0" containsNumber="1" containsInteger="1" count="36">
        <n v="288000"/>
        <n v="51000"/>
        <n v="5000"/>
        <n v="758000"/>
        <n v="2542000"/>
        <n v="10000"/>
        <n v="411000"/>
        <n v="30000"/>
        <n v="283000"/>
        <n v="66000"/>
        <n v="167000"/>
        <n v="844000"/>
        <n v="154000"/>
        <n v="648000"/>
        <n v="703000"/>
        <n v="300000"/>
        <n v="258000"/>
        <n v="613000"/>
        <n v="152000"/>
        <n v="377000"/>
        <n v="73000"/>
        <n v="20000"/>
        <n v="19000"/>
        <n v="102000"/>
        <n v="1184000"/>
        <n v="87000"/>
        <n v="9019000"/>
        <n v="1496000"/>
        <n v="182000"/>
        <n v="7034000"/>
        <n v="45000"/>
        <n v="43000"/>
        <n v="36000"/>
        <n v="94000"/>
        <n v="1109000"/>
        <n v="339000"/>
      </sharedItems>
    </cacheField>
    <cacheField name="Pop 2006 from Census">
      <sharedItems containsSemiMixedTypes="0" containsString="0" containsMixedTypes="0" containsNumber="1" containsInteger="1" count="56">
        <n v="505286"/>
        <n v="85713"/>
        <n v="78497"/>
        <n v="1428368"/>
        <n v="2399920"/>
        <n v="26737"/>
        <n v="58480"/>
        <n v="2383784"/>
        <n v="89254"/>
        <n v="48559"/>
        <n v="765247"/>
        <n v="21007"/>
        <n v="23493"/>
        <n v="87468"/>
        <n v="44375"/>
        <n v="101089"/>
        <n v="86725"/>
        <n v="542861"/>
        <n v="1788559"/>
        <n v="406564"/>
        <n v="2416920"/>
        <n v="1220412"/>
        <n v="28587"/>
        <n v="28782"/>
        <n v="509125"/>
        <n v="495696"/>
        <n v="1688524"/>
        <n v="348991"/>
        <n v="789896"/>
        <n v="260004"/>
        <n v="68317"/>
        <n v="47141"/>
        <n v="380974"/>
        <n v="59244"/>
        <n v="1515052"/>
        <n v="314127"/>
        <n v="6136652"/>
        <n v="2714018"/>
        <n v="276074"/>
        <n v="41813"/>
        <n v="34827"/>
        <n v="998385"/>
        <n v="11016703"/>
        <n v="21000"/>
        <n v="87113"/>
        <n v="5000"/>
        <n v="35597"/>
        <n v="88513"/>
        <n v="249655"/>
        <n v="2321"/>
        <n v="56880"/>
        <n v="309113"/>
        <n v="1440939"/>
        <n v="37639"/>
        <n v="34830"/>
        <n v="801971"/>
      </sharedItems>
    </cacheField>
    <cacheField name="%ChangePopn">
      <sharedItems containsSemiMixedTypes="0" containsString="0" containsMixedTypes="0" containsNumber="1"/>
    </cacheField>
    <cacheField name="P_Redesignation">
      <sharedItems containsMixedTypes="0" count="3">
        <s v="U2"/>
        <s v="S2"/>
        <s v="R2"/>
      </sharedItems>
    </cacheField>
    <cacheField name="Tp">
      <sharedItems containsMixedTypes="0" count="2">
        <s v="FL"/>
        <s v="HI"/>
      </sharedItems>
    </cacheField>
    <cacheField name="V">
      <sharedItems containsMixedTypes="0" count="3">
        <s v="xx"/>
        <s v="FO"/>
        <s v="MA"/>
      </sharedItems>
    </cacheField>
    <cacheField name="Lo">
      <sharedItems containsMixedTypes="0" count="3">
        <s v="CO"/>
        <s v="no"/>
        <s v="LA"/>
      </sharedItems>
    </cacheField>
    <cacheField name="Co">
      <sharedItems containsSemiMixedTypes="0" containsString="0" containsMixedTypes="0" containsNumber="1" containsInteger="1" count="8">
        <n v="2"/>
        <n v="-9"/>
        <n v="1"/>
        <n v="30"/>
        <n v="10"/>
        <n v="5"/>
        <n v="3"/>
        <n v="18"/>
      </sharedItems>
    </cacheField>
    <cacheField name="A">
      <sharedItems containsMixedTypes="0" count="2">
        <s v="x"/>
        <s v="A"/>
      </sharedItems>
    </cacheField>
    <cacheField name="ds">
      <sharedItems containsSemiMixedTypes="0" containsString="0" containsMixedTypes="0" containsNumber="1" containsInteger="1" count="5">
        <n v="-9"/>
        <n v="1"/>
        <n v="2"/>
        <n v="7"/>
        <n v="3"/>
      </sharedItems>
    </cacheField>
    <cacheField name="Veg">
      <sharedItems containsMixedTypes="0" count="11">
        <s v="WARM FOR./FIELD"/>
        <s v="WARM GRASS/SHRUB"/>
        <s v="TROP . SEASONAL"/>
        <s v="WARM FIELD WOODS"/>
        <s v="WARM CROPS"/>
        <s v="EQ. EVERGREEN"/>
        <s v="SUCC ULENT THORNS"/>
        <s v="TROP . SAVANNA"/>
        <s v="MARS H, SWAMP"/>
        <s v="WATE R"/>
        <s v="TROP ICAL DRY FOR"/>
      </sharedItems>
    </cacheField>
    <cacheField name="bi">
      <sharedItems containsMixedTypes="0" count="3">
        <s v="C"/>
        <s v="B"/>
        <s v="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8" firstHeaderRow="1" firstDataRow="2" firstDataCol="1" rowPageCount="1" colPageCount="1"/>
  <pivotFields count="24">
    <pivotField dataField="1"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"/>
    <pivotField axis="axisCol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4">
    <i>
      <x/>
    </i>
    <i>
      <x v="1"/>
    </i>
    <i>
      <x v="2"/>
    </i>
    <i t="grand">
      <x/>
    </i>
  </rowItems>
  <colFields count="1">
    <field x="15"/>
  </colFields>
  <colItems count="4">
    <i>
      <x/>
    </i>
    <i>
      <x v="1"/>
    </i>
    <i>
      <x v="2"/>
    </i>
    <i t="grand">
      <x/>
    </i>
  </colItems>
  <pageFields count="1">
    <pageField fld="3" hier="0"/>
  </pageFields>
  <dataFields count="1">
    <dataField name="Count of Order of Cases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2:F21" firstHeaderRow="1" firstDataRow="2" firstDataCol="2" rowPageCount="1" colPageCount="1"/>
  <pivotFields count="24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numFmtId="2"/>
    <pivotField axis="axisCol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0"/>
    <field x="-2"/>
  </rowFields>
  <rowItems count="8">
    <i>
      <x/>
      <x/>
    </i>
    <i i="1" r="1">
      <x v="1"/>
    </i>
    <i>
      <x v="1"/>
      <x/>
    </i>
    <i i="1" r="1">
      <x v="1"/>
    </i>
    <i>
      <x v="2"/>
      <x/>
    </i>
    <i i="1" r="1">
      <x v="1"/>
    </i>
    <i t="grand">
      <x/>
    </i>
    <i t="grand" i="1">
      <x/>
    </i>
  </rowItems>
  <colFields count="1">
    <field x="15"/>
  </colFields>
  <colItems count="4">
    <i>
      <x/>
    </i>
    <i>
      <x v="1"/>
    </i>
    <i>
      <x v="2"/>
    </i>
    <i t="grand">
      <x/>
    </i>
  </colItems>
  <pageFields count="1">
    <pageField fld="3" item="0" hier="0"/>
  </pageFields>
  <dataFields count="2">
    <dataField name="Average of &lt;Pop&gt;x1000" fld="12" subtotal="average" baseField="0" baseItem="0"/>
    <dataField name="Average of Pop 2006 from Census" fld="13" subtotal="average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zoomScale="86" zoomScaleNormal="86" workbookViewId="0" topLeftCell="A23">
      <selection activeCell="M33" sqref="M33"/>
    </sheetView>
  </sheetViews>
  <sheetFormatPr defaultColWidth="9.140625" defaultRowHeight="12.75"/>
  <cols>
    <col min="3" max="3" width="12.28125" style="0" customWidth="1"/>
    <col min="4" max="4" width="6.140625" style="0" customWidth="1"/>
    <col min="5" max="5" width="7.140625" style="0" customWidth="1"/>
    <col min="6" max="6" width="26.00390625" style="0" customWidth="1"/>
    <col min="11" max="11" width="6.7109375" style="10" customWidth="1"/>
    <col min="12" max="12" width="7.8515625" style="0" customWidth="1"/>
    <col min="13" max="13" width="14.140625" style="38" bestFit="1" customWidth="1"/>
    <col min="14" max="14" width="14.00390625" style="38" customWidth="1"/>
    <col min="15" max="15" width="14.00390625" style="0" customWidth="1"/>
    <col min="16" max="16" width="10.140625" style="10" customWidth="1"/>
    <col min="23" max="23" width="20.00390625" style="0" customWidth="1"/>
  </cols>
  <sheetData>
    <row r="1" spans="1:24" s="10" customFormat="1" ht="12.75">
      <c r="A1" s="11" t="s">
        <v>1</v>
      </c>
      <c r="B1" s="11" t="s">
        <v>120</v>
      </c>
      <c r="C1" s="11" t="s">
        <v>121</v>
      </c>
      <c r="D1" s="11" t="s">
        <v>51</v>
      </c>
      <c r="E1" s="11" t="s">
        <v>222</v>
      </c>
      <c r="F1" s="11" t="s">
        <v>122</v>
      </c>
      <c r="G1" s="11" t="s">
        <v>225</v>
      </c>
      <c r="H1" s="11" t="s">
        <v>226</v>
      </c>
      <c r="I1" s="11" t="s">
        <v>123</v>
      </c>
      <c r="J1" s="11" t="s">
        <v>133</v>
      </c>
      <c r="K1" s="11" t="s">
        <v>132</v>
      </c>
      <c r="L1" s="11" t="s">
        <v>124</v>
      </c>
      <c r="M1" s="37" t="s">
        <v>4</v>
      </c>
      <c r="N1" s="37" t="s">
        <v>0</v>
      </c>
      <c r="O1" s="11" t="s">
        <v>49</v>
      </c>
      <c r="P1" s="11" t="s">
        <v>43</v>
      </c>
      <c r="Q1" s="11" t="s">
        <v>125</v>
      </c>
      <c r="R1" s="11" t="s">
        <v>126</v>
      </c>
      <c r="S1" s="11" t="s">
        <v>127</v>
      </c>
      <c r="T1" s="11" t="s">
        <v>128</v>
      </c>
      <c r="U1" s="11" t="s">
        <v>56</v>
      </c>
      <c r="V1" s="11" t="s">
        <v>129</v>
      </c>
      <c r="W1" s="11" t="s">
        <v>130</v>
      </c>
      <c r="X1" s="11" t="s">
        <v>131</v>
      </c>
    </row>
    <row r="2" spans="1:24" ht="12.75">
      <c r="A2" s="10">
        <v>30</v>
      </c>
      <c r="B2">
        <v>303</v>
      </c>
      <c r="C2">
        <v>83096</v>
      </c>
      <c r="D2">
        <v>1</v>
      </c>
      <c r="E2">
        <v>0</v>
      </c>
      <c r="F2" t="s">
        <v>91</v>
      </c>
      <c r="G2">
        <v>10.92</v>
      </c>
      <c r="H2">
        <v>-37.05</v>
      </c>
      <c r="I2">
        <v>5</v>
      </c>
      <c r="J2" t="s">
        <v>161</v>
      </c>
      <c r="K2" s="10" t="s">
        <v>139</v>
      </c>
      <c r="L2">
        <v>288</v>
      </c>
      <c r="M2" s="38">
        <f>L2*1000</f>
        <v>288000</v>
      </c>
      <c r="N2" s="39">
        <v>505286</v>
      </c>
      <c r="O2" s="24">
        <f aca="true" t="shared" si="0" ref="O2:O33">N2/(L2*1000)</f>
        <v>1.7544652777777778</v>
      </c>
      <c r="P2" s="41" t="str">
        <f aca="true" t="shared" si="1" ref="P2:P33">IF(N2&lt;10000,"R2",IF(N2&gt;50000,"U2","S2"))</f>
        <v>U2</v>
      </c>
      <c r="Q2" t="s">
        <v>53</v>
      </c>
      <c r="R2" t="s">
        <v>186</v>
      </c>
      <c r="S2" t="s">
        <v>63</v>
      </c>
      <c r="T2">
        <v>2</v>
      </c>
      <c r="U2" t="s">
        <v>54</v>
      </c>
      <c r="V2">
        <v>-9</v>
      </c>
      <c r="W2" t="s">
        <v>92</v>
      </c>
      <c r="X2" t="s">
        <v>58</v>
      </c>
    </row>
    <row r="3" spans="1:24" ht="12.75">
      <c r="A3" s="10">
        <v>41</v>
      </c>
      <c r="B3">
        <v>303</v>
      </c>
      <c r="C3">
        <v>83579</v>
      </c>
      <c r="D3">
        <v>1</v>
      </c>
      <c r="E3">
        <v>0</v>
      </c>
      <c r="F3" t="s">
        <v>104</v>
      </c>
      <c r="G3">
        <v>19.57</v>
      </c>
      <c r="H3">
        <v>-46.93</v>
      </c>
      <c r="I3">
        <v>1004</v>
      </c>
      <c r="J3" t="s">
        <v>172</v>
      </c>
      <c r="K3" s="10" t="s">
        <v>139</v>
      </c>
      <c r="L3">
        <v>51</v>
      </c>
      <c r="M3" s="38">
        <f aca="true" t="shared" si="2" ref="M3:M58">L3*1000</f>
        <v>51000</v>
      </c>
      <c r="N3" s="39">
        <v>85713</v>
      </c>
      <c r="O3" s="24">
        <f t="shared" si="0"/>
        <v>1.6806470588235294</v>
      </c>
      <c r="P3" s="41" t="str">
        <f t="shared" si="1"/>
        <v>U2</v>
      </c>
      <c r="Q3" t="s">
        <v>59</v>
      </c>
      <c r="R3" t="s">
        <v>186</v>
      </c>
      <c r="S3" t="s">
        <v>55</v>
      </c>
      <c r="T3">
        <v>-9</v>
      </c>
      <c r="U3" t="s">
        <v>54</v>
      </c>
      <c r="V3">
        <v>-9</v>
      </c>
      <c r="W3" t="s">
        <v>57</v>
      </c>
      <c r="X3" t="s">
        <v>58</v>
      </c>
    </row>
    <row r="4" spans="1:24" ht="12.75">
      <c r="A4" s="10">
        <v>13</v>
      </c>
      <c r="B4">
        <v>303</v>
      </c>
      <c r="C4">
        <v>82571</v>
      </c>
      <c r="D4">
        <v>1</v>
      </c>
      <c r="E4">
        <v>0</v>
      </c>
      <c r="F4" t="s">
        <v>75</v>
      </c>
      <c r="G4">
        <v>-5.5</v>
      </c>
      <c r="H4">
        <v>-45.27</v>
      </c>
      <c r="I4">
        <v>153</v>
      </c>
      <c r="J4" t="s">
        <v>147</v>
      </c>
      <c r="K4" s="10" t="s">
        <v>137</v>
      </c>
      <c r="L4" s="35">
        <v>5</v>
      </c>
      <c r="M4" s="38">
        <f t="shared" si="2"/>
        <v>5000</v>
      </c>
      <c r="N4" s="39">
        <v>78497</v>
      </c>
      <c r="O4" s="24">
        <f t="shared" si="0"/>
        <v>15.6994</v>
      </c>
      <c r="P4" s="41" t="str">
        <f t="shared" si="1"/>
        <v>U2</v>
      </c>
      <c r="Q4" t="s">
        <v>59</v>
      </c>
      <c r="R4" t="s">
        <v>186</v>
      </c>
      <c r="S4" t="s">
        <v>55</v>
      </c>
      <c r="T4">
        <v>-9</v>
      </c>
      <c r="U4" t="s">
        <v>54</v>
      </c>
      <c r="V4">
        <v>-9</v>
      </c>
      <c r="W4" t="s">
        <v>70</v>
      </c>
      <c r="X4" t="s">
        <v>61</v>
      </c>
    </row>
    <row r="5" spans="1:24" ht="12.75">
      <c r="A5" s="10">
        <v>4</v>
      </c>
      <c r="B5">
        <v>303</v>
      </c>
      <c r="C5">
        <v>82191</v>
      </c>
      <c r="D5">
        <v>1</v>
      </c>
      <c r="E5">
        <v>0</v>
      </c>
      <c r="F5" t="s">
        <v>62</v>
      </c>
      <c r="G5">
        <v>-1.45</v>
      </c>
      <c r="H5">
        <v>-48.47</v>
      </c>
      <c r="I5">
        <v>10</v>
      </c>
      <c r="J5" t="s">
        <v>138</v>
      </c>
      <c r="K5" s="10" t="s">
        <v>139</v>
      </c>
      <c r="L5">
        <v>758</v>
      </c>
      <c r="M5" s="38">
        <f t="shared" si="2"/>
        <v>758000</v>
      </c>
      <c r="N5" s="39">
        <v>1428368</v>
      </c>
      <c r="O5" s="24">
        <f t="shared" si="0"/>
        <v>1.8843905013192612</v>
      </c>
      <c r="P5" s="41" t="str">
        <f t="shared" si="1"/>
        <v>U2</v>
      </c>
      <c r="Q5" t="s">
        <v>53</v>
      </c>
      <c r="R5" t="s">
        <v>186</v>
      </c>
      <c r="S5" t="s">
        <v>63</v>
      </c>
      <c r="T5">
        <v>1</v>
      </c>
      <c r="U5" t="s">
        <v>54</v>
      </c>
      <c r="V5">
        <v>-9</v>
      </c>
      <c r="W5" t="s">
        <v>64</v>
      </c>
      <c r="X5" t="s">
        <v>58</v>
      </c>
    </row>
    <row r="6" spans="1:24" ht="12.75">
      <c r="A6" s="10">
        <v>42</v>
      </c>
      <c r="B6">
        <v>303</v>
      </c>
      <c r="C6">
        <v>83587</v>
      </c>
      <c r="D6">
        <v>1</v>
      </c>
      <c r="E6">
        <v>0</v>
      </c>
      <c r="F6" t="s">
        <v>105</v>
      </c>
      <c r="G6">
        <v>19.93</v>
      </c>
      <c r="H6">
        <v>-43.93</v>
      </c>
      <c r="I6">
        <v>850</v>
      </c>
      <c r="J6" t="s">
        <v>173</v>
      </c>
      <c r="K6" s="10" t="s">
        <v>139</v>
      </c>
      <c r="L6">
        <v>2542</v>
      </c>
      <c r="M6" s="38">
        <f t="shared" si="2"/>
        <v>2542000</v>
      </c>
      <c r="N6" s="39">
        <v>2399920</v>
      </c>
      <c r="O6" s="24">
        <f t="shared" si="0"/>
        <v>0.9441070023603462</v>
      </c>
      <c r="P6" s="41" t="str">
        <f t="shared" si="1"/>
        <v>U2</v>
      </c>
      <c r="Q6" t="s">
        <v>59</v>
      </c>
      <c r="R6" t="s">
        <v>186</v>
      </c>
      <c r="S6" t="s">
        <v>55</v>
      </c>
      <c r="T6">
        <v>-9</v>
      </c>
      <c r="U6" t="s">
        <v>56</v>
      </c>
      <c r="V6">
        <v>1</v>
      </c>
      <c r="W6" t="s">
        <v>66</v>
      </c>
      <c r="X6" t="s">
        <v>58</v>
      </c>
    </row>
    <row r="7" spans="1:24" ht="12.75">
      <c r="A7" s="10">
        <v>11</v>
      </c>
      <c r="B7">
        <v>303</v>
      </c>
      <c r="C7">
        <v>82410</v>
      </c>
      <c r="D7">
        <v>1</v>
      </c>
      <c r="E7">
        <v>0</v>
      </c>
      <c r="F7" t="s">
        <v>72</v>
      </c>
      <c r="G7">
        <v>-4.38</v>
      </c>
      <c r="H7">
        <v>-70.03</v>
      </c>
      <c r="I7">
        <v>65</v>
      </c>
      <c r="J7" t="s">
        <v>145</v>
      </c>
      <c r="K7" s="10" t="s">
        <v>137</v>
      </c>
      <c r="L7" s="35">
        <v>5</v>
      </c>
      <c r="M7" s="38">
        <f t="shared" si="2"/>
        <v>5000</v>
      </c>
      <c r="N7" s="39">
        <v>26737</v>
      </c>
      <c r="O7" s="24">
        <f t="shared" si="0"/>
        <v>5.3474</v>
      </c>
      <c r="P7" s="41" t="str">
        <f t="shared" si="1"/>
        <v>S2</v>
      </c>
      <c r="Q7" t="s">
        <v>53</v>
      </c>
      <c r="R7" t="s">
        <v>187</v>
      </c>
      <c r="S7" t="s">
        <v>55</v>
      </c>
      <c r="T7">
        <v>-9</v>
      </c>
      <c r="U7" t="s">
        <v>54</v>
      </c>
      <c r="V7">
        <v>-9</v>
      </c>
      <c r="W7" t="s">
        <v>60</v>
      </c>
      <c r="X7" t="s">
        <v>61</v>
      </c>
    </row>
    <row r="8" spans="1:24" ht="12.75">
      <c r="A8" s="10">
        <v>32</v>
      </c>
      <c r="B8">
        <v>303</v>
      </c>
      <c r="C8">
        <v>83288</v>
      </c>
      <c r="D8">
        <v>1</v>
      </c>
      <c r="E8">
        <v>0</v>
      </c>
      <c r="F8" s="12" t="s">
        <v>42</v>
      </c>
      <c r="G8">
        <v>13.27</v>
      </c>
      <c r="H8">
        <v>-43.42</v>
      </c>
      <c r="I8">
        <v>440</v>
      </c>
      <c r="J8" t="s">
        <v>163</v>
      </c>
      <c r="K8" s="10" t="s">
        <v>135</v>
      </c>
      <c r="L8">
        <v>10</v>
      </c>
      <c r="M8" s="38">
        <f t="shared" si="2"/>
        <v>10000</v>
      </c>
      <c r="N8" s="39">
        <v>58480</v>
      </c>
      <c r="O8" s="24">
        <f t="shared" si="0"/>
        <v>5.848</v>
      </c>
      <c r="P8" s="41" t="str">
        <f t="shared" si="1"/>
        <v>U2</v>
      </c>
      <c r="Q8" t="s">
        <v>53</v>
      </c>
      <c r="R8" t="s">
        <v>186</v>
      </c>
      <c r="S8" t="s">
        <v>55</v>
      </c>
      <c r="T8">
        <v>-9</v>
      </c>
      <c r="U8" t="s">
        <v>56</v>
      </c>
      <c r="V8">
        <v>1</v>
      </c>
      <c r="W8" t="s">
        <v>94</v>
      </c>
      <c r="X8" t="s">
        <v>56</v>
      </c>
    </row>
    <row r="9" spans="1:24" ht="12.75">
      <c r="A9" s="10">
        <v>35</v>
      </c>
      <c r="B9">
        <v>303</v>
      </c>
      <c r="C9">
        <v>83377</v>
      </c>
      <c r="D9">
        <v>1</v>
      </c>
      <c r="E9">
        <v>0</v>
      </c>
      <c r="F9" t="s">
        <v>98</v>
      </c>
      <c r="G9">
        <v>15.87</v>
      </c>
      <c r="H9">
        <v>-47.93</v>
      </c>
      <c r="I9">
        <v>1061</v>
      </c>
      <c r="J9" t="s">
        <v>166</v>
      </c>
      <c r="K9" s="10" t="s">
        <v>139</v>
      </c>
      <c r="L9">
        <v>411</v>
      </c>
      <c r="M9" s="38">
        <f t="shared" si="2"/>
        <v>411000</v>
      </c>
      <c r="N9" s="39">
        <v>2383784</v>
      </c>
      <c r="O9" s="24">
        <f t="shared" si="0"/>
        <v>5.79996107055961</v>
      </c>
      <c r="P9" s="41" t="str">
        <f t="shared" si="1"/>
        <v>U2</v>
      </c>
      <c r="Q9" t="s">
        <v>59</v>
      </c>
      <c r="R9" t="s">
        <v>186</v>
      </c>
      <c r="S9" t="s">
        <v>55</v>
      </c>
      <c r="T9">
        <v>-9</v>
      </c>
      <c r="U9" t="s">
        <v>54</v>
      </c>
      <c r="V9">
        <v>-9</v>
      </c>
      <c r="W9" t="s">
        <v>66</v>
      </c>
      <c r="X9" t="s">
        <v>58</v>
      </c>
    </row>
    <row r="10" spans="1:24" ht="12.75">
      <c r="A10" s="10">
        <v>54</v>
      </c>
      <c r="B10">
        <v>303</v>
      </c>
      <c r="C10">
        <v>83872</v>
      </c>
      <c r="D10">
        <v>1</v>
      </c>
      <c r="E10">
        <v>1</v>
      </c>
      <c r="F10" t="s">
        <v>116</v>
      </c>
      <c r="G10">
        <v>27.1</v>
      </c>
      <c r="H10">
        <v>-48.9</v>
      </c>
      <c r="I10">
        <v>24</v>
      </c>
      <c r="J10" t="s">
        <v>183</v>
      </c>
      <c r="K10" s="10" t="s">
        <v>135</v>
      </c>
      <c r="L10">
        <v>30</v>
      </c>
      <c r="M10" s="38">
        <f t="shared" si="2"/>
        <v>30000</v>
      </c>
      <c r="N10" s="39">
        <v>89254</v>
      </c>
      <c r="O10" s="24">
        <f t="shared" si="0"/>
        <v>2.9751333333333334</v>
      </c>
      <c r="P10" s="41" t="str">
        <f t="shared" si="1"/>
        <v>U2</v>
      </c>
      <c r="Q10" t="s">
        <v>59</v>
      </c>
      <c r="R10" t="s">
        <v>186</v>
      </c>
      <c r="S10" t="s">
        <v>63</v>
      </c>
      <c r="T10">
        <v>30</v>
      </c>
      <c r="U10" t="s">
        <v>54</v>
      </c>
      <c r="V10">
        <v>-9</v>
      </c>
      <c r="W10" t="s">
        <v>66</v>
      </c>
      <c r="X10" t="s">
        <v>58</v>
      </c>
    </row>
    <row r="11" spans="1:24" ht="12.75">
      <c r="A11" s="10">
        <v>33</v>
      </c>
      <c r="B11">
        <v>303</v>
      </c>
      <c r="C11">
        <v>83339</v>
      </c>
      <c r="D11">
        <v>1</v>
      </c>
      <c r="E11">
        <v>0</v>
      </c>
      <c r="F11" t="s">
        <v>95</v>
      </c>
      <c r="G11">
        <v>14.05</v>
      </c>
      <c r="H11">
        <v>-42.62</v>
      </c>
      <c r="I11">
        <v>882</v>
      </c>
      <c r="J11" t="s">
        <v>164</v>
      </c>
      <c r="K11" s="10" t="s">
        <v>137</v>
      </c>
      <c r="L11" s="35">
        <v>5</v>
      </c>
      <c r="M11" s="38">
        <f t="shared" si="2"/>
        <v>5000</v>
      </c>
      <c r="N11" s="39">
        <v>48559</v>
      </c>
      <c r="O11" s="24">
        <f t="shared" si="0"/>
        <v>9.7118</v>
      </c>
      <c r="P11" s="41" t="str">
        <f t="shared" si="1"/>
        <v>S2</v>
      </c>
      <c r="Q11" t="s">
        <v>59</v>
      </c>
      <c r="R11" t="s">
        <v>186</v>
      </c>
      <c r="S11" t="s">
        <v>55</v>
      </c>
      <c r="T11">
        <v>-9</v>
      </c>
      <c r="U11" t="s">
        <v>56</v>
      </c>
      <c r="V11">
        <v>-9</v>
      </c>
      <c r="W11" t="s">
        <v>94</v>
      </c>
      <c r="X11" t="s">
        <v>56</v>
      </c>
    </row>
    <row r="12" spans="1:24" ht="12.75">
      <c r="A12" s="10">
        <v>43</v>
      </c>
      <c r="B12">
        <v>303</v>
      </c>
      <c r="C12">
        <v>83611</v>
      </c>
      <c r="D12">
        <v>1</v>
      </c>
      <c r="E12">
        <v>0</v>
      </c>
      <c r="F12" t="s">
        <v>106</v>
      </c>
      <c r="G12">
        <v>20.47</v>
      </c>
      <c r="H12">
        <v>-54.68</v>
      </c>
      <c r="I12">
        <v>527</v>
      </c>
      <c r="J12" t="s">
        <v>174</v>
      </c>
      <c r="K12" s="10" t="s">
        <v>139</v>
      </c>
      <c r="L12">
        <v>283</v>
      </c>
      <c r="M12" s="38">
        <f t="shared" si="2"/>
        <v>283000</v>
      </c>
      <c r="N12" s="39">
        <v>765247</v>
      </c>
      <c r="O12" s="24">
        <f t="shared" si="0"/>
        <v>2.704053003533569</v>
      </c>
      <c r="P12" s="41" t="str">
        <f t="shared" si="1"/>
        <v>U2</v>
      </c>
      <c r="Q12" t="s">
        <v>53</v>
      </c>
      <c r="R12" t="s">
        <v>186</v>
      </c>
      <c r="S12" t="s">
        <v>55</v>
      </c>
      <c r="T12">
        <v>-9</v>
      </c>
      <c r="U12" t="s">
        <v>56</v>
      </c>
      <c r="V12">
        <v>2</v>
      </c>
      <c r="W12" t="s">
        <v>57</v>
      </c>
      <c r="X12" t="s">
        <v>58</v>
      </c>
    </row>
    <row r="13" spans="1:24" ht="12.75">
      <c r="A13" s="10">
        <v>38</v>
      </c>
      <c r="B13">
        <v>303</v>
      </c>
      <c r="C13">
        <v>83498</v>
      </c>
      <c r="D13">
        <v>1</v>
      </c>
      <c r="E13">
        <v>0</v>
      </c>
      <c r="F13" t="s">
        <v>101</v>
      </c>
      <c r="G13">
        <v>17.73</v>
      </c>
      <c r="H13">
        <v>-39.25</v>
      </c>
      <c r="I13">
        <v>3</v>
      </c>
      <c r="J13" t="s">
        <v>169</v>
      </c>
      <c r="K13" s="10" t="s">
        <v>137</v>
      </c>
      <c r="L13" s="35">
        <v>5</v>
      </c>
      <c r="M13" s="38">
        <f t="shared" si="2"/>
        <v>5000</v>
      </c>
      <c r="N13" s="39">
        <v>21007</v>
      </c>
      <c r="O13" s="24">
        <f t="shared" si="0"/>
        <v>4.2014</v>
      </c>
      <c r="P13" s="41" t="str">
        <f t="shared" si="1"/>
        <v>S2</v>
      </c>
      <c r="Q13" t="s">
        <v>53</v>
      </c>
      <c r="R13" t="s">
        <v>186</v>
      </c>
      <c r="S13" t="s">
        <v>63</v>
      </c>
      <c r="T13">
        <v>10</v>
      </c>
      <c r="U13" t="s">
        <v>56</v>
      </c>
      <c r="V13">
        <v>-9</v>
      </c>
      <c r="W13" t="s">
        <v>92</v>
      </c>
      <c r="X13" t="s">
        <v>58</v>
      </c>
    </row>
    <row r="14" spans="1:24" ht="12.75">
      <c r="A14" s="10">
        <v>21</v>
      </c>
      <c r="B14">
        <v>303</v>
      </c>
      <c r="C14">
        <v>82765</v>
      </c>
      <c r="D14">
        <v>1</v>
      </c>
      <c r="E14">
        <v>0</v>
      </c>
      <c r="F14" t="s">
        <v>83</v>
      </c>
      <c r="G14">
        <v>-7.33</v>
      </c>
      <c r="H14">
        <v>-47.47</v>
      </c>
      <c r="I14">
        <v>193</v>
      </c>
      <c r="J14" t="s">
        <v>155</v>
      </c>
      <c r="K14" s="10" t="s">
        <v>137</v>
      </c>
      <c r="L14" s="35">
        <v>5</v>
      </c>
      <c r="M14" s="38">
        <f t="shared" si="2"/>
        <v>5000</v>
      </c>
      <c r="N14" s="39">
        <v>23493</v>
      </c>
      <c r="O14" s="24">
        <f t="shared" si="0"/>
        <v>4.6986</v>
      </c>
      <c r="P14" s="41" t="str">
        <f t="shared" si="1"/>
        <v>S2</v>
      </c>
      <c r="Q14" t="s">
        <v>59</v>
      </c>
      <c r="R14" t="s">
        <v>187</v>
      </c>
      <c r="S14" t="s">
        <v>55</v>
      </c>
      <c r="T14">
        <v>-9</v>
      </c>
      <c r="U14" t="s">
        <v>54</v>
      </c>
      <c r="V14">
        <v>-9</v>
      </c>
      <c r="W14" t="s">
        <v>70</v>
      </c>
      <c r="X14" t="s">
        <v>61</v>
      </c>
    </row>
    <row r="15" spans="1:24" ht="12.75">
      <c r="A15" s="10">
        <v>12</v>
      </c>
      <c r="B15">
        <v>303</v>
      </c>
      <c r="C15">
        <v>82425</v>
      </c>
      <c r="D15">
        <v>1</v>
      </c>
      <c r="E15">
        <v>0</v>
      </c>
      <c r="F15" t="s">
        <v>73</v>
      </c>
      <c r="G15">
        <v>-4.92</v>
      </c>
      <c r="H15">
        <v>-63.08</v>
      </c>
      <c r="I15">
        <v>46</v>
      </c>
      <c r="J15" t="s">
        <v>146</v>
      </c>
      <c r="K15" s="10" t="s">
        <v>137</v>
      </c>
      <c r="L15" s="35">
        <v>5</v>
      </c>
      <c r="M15" s="38">
        <f t="shared" si="2"/>
        <v>5000</v>
      </c>
      <c r="N15" s="39">
        <v>87468</v>
      </c>
      <c r="O15" s="24">
        <f t="shared" si="0"/>
        <v>17.4936</v>
      </c>
      <c r="P15" s="41" t="str">
        <f t="shared" si="1"/>
        <v>U2</v>
      </c>
      <c r="Q15" t="s">
        <v>53</v>
      </c>
      <c r="R15" t="s">
        <v>187</v>
      </c>
      <c r="S15" t="s">
        <v>74</v>
      </c>
      <c r="T15">
        <v>-9</v>
      </c>
      <c r="U15" t="s">
        <v>54</v>
      </c>
      <c r="V15">
        <v>-9</v>
      </c>
      <c r="W15" t="s">
        <v>70</v>
      </c>
      <c r="X15" t="s">
        <v>56</v>
      </c>
    </row>
    <row r="16" spans="1:24" ht="12.75">
      <c r="A16" s="10">
        <v>23</v>
      </c>
      <c r="B16">
        <v>303</v>
      </c>
      <c r="C16">
        <v>82861</v>
      </c>
      <c r="D16">
        <v>1</v>
      </c>
      <c r="E16">
        <v>0</v>
      </c>
      <c r="F16" s="12" t="s">
        <v>40</v>
      </c>
      <c r="G16">
        <v>-8.25</v>
      </c>
      <c r="H16">
        <v>-49.28</v>
      </c>
      <c r="I16">
        <v>157</v>
      </c>
      <c r="J16" t="s">
        <v>156</v>
      </c>
      <c r="K16" s="10" t="s">
        <v>137</v>
      </c>
      <c r="L16" s="35">
        <v>5</v>
      </c>
      <c r="M16" s="38">
        <f t="shared" si="2"/>
        <v>5000</v>
      </c>
      <c r="N16" s="39">
        <v>44375</v>
      </c>
      <c r="O16" s="24">
        <f t="shared" si="0"/>
        <v>8.875</v>
      </c>
      <c r="P16" s="41" t="str">
        <f t="shared" si="1"/>
        <v>S2</v>
      </c>
      <c r="Q16" t="s">
        <v>59</v>
      </c>
      <c r="R16" t="s">
        <v>186</v>
      </c>
      <c r="S16" t="s">
        <v>55</v>
      </c>
      <c r="T16">
        <v>-9</v>
      </c>
      <c r="U16" t="s">
        <v>56</v>
      </c>
      <c r="V16">
        <v>-9</v>
      </c>
      <c r="W16" t="s">
        <v>57</v>
      </c>
      <c r="X16" t="s">
        <v>58</v>
      </c>
    </row>
    <row r="17" spans="1:24" ht="12.75">
      <c r="A17" s="10">
        <v>39</v>
      </c>
      <c r="B17">
        <v>303</v>
      </c>
      <c r="C17">
        <v>83552</v>
      </c>
      <c r="D17">
        <v>1</v>
      </c>
      <c r="E17">
        <v>0</v>
      </c>
      <c r="F17" t="s">
        <v>102</v>
      </c>
      <c r="G17">
        <v>19.08</v>
      </c>
      <c r="H17">
        <v>-57.5</v>
      </c>
      <c r="I17">
        <v>130</v>
      </c>
      <c r="J17" t="s">
        <v>170</v>
      </c>
      <c r="K17" s="10" t="s">
        <v>139</v>
      </c>
      <c r="L17">
        <v>66</v>
      </c>
      <c r="M17" s="38">
        <f t="shared" si="2"/>
        <v>66000</v>
      </c>
      <c r="N17" s="39">
        <v>101089</v>
      </c>
      <c r="O17" s="24">
        <f t="shared" si="0"/>
        <v>1.531651515151515</v>
      </c>
      <c r="P17" s="41" t="str">
        <f t="shared" si="1"/>
        <v>U2</v>
      </c>
      <c r="Q17" t="s">
        <v>53</v>
      </c>
      <c r="R17" t="s">
        <v>186</v>
      </c>
      <c r="S17" t="s">
        <v>55</v>
      </c>
      <c r="T17">
        <v>-9</v>
      </c>
      <c r="U17" t="s">
        <v>54</v>
      </c>
      <c r="V17">
        <v>-9</v>
      </c>
      <c r="W17" t="s">
        <v>82</v>
      </c>
      <c r="X17" t="s">
        <v>56</v>
      </c>
    </row>
    <row r="18" spans="1:24" ht="12.75">
      <c r="A18" s="10">
        <v>19</v>
      </c>
      <c r="B18">
        <v>303</v>
      </c>
      <c r="C18">
        <v>82704</v>
      </c>
      <c r="D18">
        <v>1</v>
      </c>
      <c r="E18">
        <v>0</v>
      </c>
      <c r="F18" s="12" t="s">
        <v>41</v>
      </c>
      <c r="G18">
        <v>-7.63</v>
      </c>
      <c r="H18">
        <v>-72.67</v>
      </c>
      <c r="I18">
        <v>170</v>
      </c>
      <c r="J18" t="s">
        <v>153</v>
      </c>
      <c r="K18" s="10" t="s">
        <v>137</v>
      </c>
      <c r="L18" s="35">
        <v>5</v>
      </c>
      <c r="M18" s="38">
        <f t="shared" si="2"/>
        <v>5000</v>
      </c>
      <c r="N18" s="39">
        <v>86725</v>
      </c>
      <c r="O18" s="24">
        <f t="shared" si="0"/>
        <v>17.345</v>
      </c>
      <c r="P18" s="41" t="str">
        <f t="shared" si="1"/>
        <v>U2</v>
      </c>
      <c r="Q18" t="s">
        <v>53</v>
      </c>
      <c r="R18" t="s">
        <v>187</v>
      </c>
      <c r="S18" t="s">
        <v>55</v>
      </c>
      <c r="T18">
        <v>-9</v>
      </c>
      <c r="U18" t="s">
        <v>54</v>
      </c>
      <c r="V18">
        <v>-9</v>
      </c>
      <c r="W18" t="s">
        <v>60</v>
      </c>
      <c r="X18" t="s">
        <v>58</v>
      </c>
    </row>
    <row r="19" spans="1:24" ht="12.75">
      <c r="A19" s="10">
        <v>34</v>
      </c>
      <c r="B19">
        <v>303</v>
      </c>
      <c r="C19">
        <v>83361</v>
      </c>
      <c r="D19">
        <v>1</v>
      </c>
      <c r="E19">
        <v>0</v>
      </c>
      <c r="F19" t="s">
        <v>96</v>
      </c>
      <c r="G19">
        <v>15.55</v>
      </c>
      <c r="H19">
        <v>-56.12</v>
      </c>
      <c r="I19">
        <v>151</v>
      </c>
      <c r="J19" t="s">
        <v>165</v>
      </c>
      <c r="K19" s="10" t="s">
        <v>139</v>
      </c>
      <c r="L19">
        <v>167</v>
      </c>
      <c r="M19" s="38">
        <f t="shared" si="2"/>
        <v>167000</v>
      </c>
      <c r="N19" s="39">
        <v>542861</v>
      </c>
      <c r="O19" s="24">
        <f t="shared" si="0"/>
        <v>3.250664670658683</v>
      </c>
      <c r="P19" s="41" t="str">
        <f t="shared" si="1"/>
        <v>U2</v>
      </c>
      <c r="Q19" t="s">
        <v>59</v>
      </c>
      <c r="R19" t="s">
        <v>186</v>
      </c>
      <c r="S19" t="s">
        <v>55</v>
      </c>
      <c r="T19">
        <v>-9</v>
      </c>
      <c r="U19" t="s">
        <v>54</v>
      </c>
      <c r="V19">
        <v>-9</v>
      </c>
      <c r="W19" t="s">
        <v>97</v>
      </c>
      <c r="X19" t="s">
        <v>58</v>
      </c>
    </row>
    <row r="20" spans="1:24" ht="12.75">
      <c r="A20" s="10">
        <v>53</v>
      </c>
      <c r="B20">
        <v>303</v>
      </c>
      <c r="C20">
        <v>83842</v>
      </c>
      <c r="D20">
        <v>1</v>
      </c>
      <c r="E20">
        <v>0</v>
      </c>
      <c r="F20" t="s">
        <v>115</v>
      </c>
      <c r="G20">
        <v>25.43</v>
      </c>
      <c r="H20">
        <v>-49.27</v>
      </c>
      <c r="I20">
        <v>924</v>
      </c>
      <c r="J20" t="s">
        <v>182</v>
      </c>
      <c r="K20" s="10" t="s">
        <v>139</v>
      </c>
      <c r="L20">
        <v>844</v>
      </c>
      <c r="M20" s="38">
        <f t="shared" si="2"/>
        <v>844000</v>
      </c>
      <c r="N20" s="39">
        <v>1788559</v>
      </c>
      <c r="O20" s="24">
        <f t="shared" si="0"/>
        <v>2.1191457345971565</v>
      </c>
      <c r="P20" s="41" t="str">
        <f t="shared" si="1"/>
        <v>U2</v>
      </c>
      <c r="Q20" t="s">
        <v>59</v>
      </c>
      <c r="R20" t="s">
        <v>186</v>
      </c>
      <c r="S20" t="s">
        <v>55</v>
      </c>
      <c r="T20">
        <v>-9</v>
      </c>
      <c r="U20" t="s">
        <v>54</v>
      </c>
      <c r="V20">
        <v>-9</v>
      </c>
      <c r="W20" t="s">
        <v>66</v>
      </c>
      <c r="X20" t="s">
        <v>58</v>
      </c>
    </row>
    <row r="21" spans="1:24" ht="12.75">
      <c r="A21" s="10">
        <v>55</v>
      </c>
      <c r="B21">
        <v>303</v>
      </c>
      <c r="C21">
        <v>83897</v>
      </c>
      <c r="D21">
        <v>1</v>
      </c>
      <c r="E21">
        <v>0</v>
      </c>
      <c r="F21" t="s">
        <v>117</v>
      </c>
      <c r="G21">
        <v>27.58</v>
      </c>
      <c r="H21">
        <v>-48.57</v>
      </c>
      <c r="I21">
        <v>2</v>
      </c>
      <c r="J21" t="s">
        <v>184</v>
      </c>
      <c r="K21" s="10" t="s">
        <v>139</v>
      </c>
      <c r="L21">
        <v>154</v>
      </c>
      <c r="M21" s="38">
        <f t="shared" si="2"/>
        <v>154000</v>
      </c>
      <c r="N21" s="39">
        <v>406564</v>
      </c>
      <c r="O21" s="24">
        <f t="shared" si="0"/>
        <v>2.640025974025974</v>
      </c>
      <c r="P21" s="41" t="str">
        <f t="shared" si="1"/>
        <v>U2</v>
      </c>
      <c r="Q21" t="s">
        <v>59</v>
      </c>
      <c r="R21" t="s">
        <v>186</v>
      </c>
      <c r="S21" t="s">
        <v>63</v>
      </c>
      <c r="T21">
        <v>5</v>
      </c>
      <c r="U21" t="s">
        <v>54</v>
      </c>
      <c r="V21">
        <v>-9</v>
      </c>
      <c r="W21" t="s">
        <v>68</v>
      </c>
      <c r="X21" t="s">
        <v>58</v>
      </c>
    </row>
    <row r="22" spans="1:24" ht="12.75">
      <c r="A22" s="10">
        <v>9</v>
      </c>
      <c r="B22">
        <v>303</v>
      </c>
      <c r="C22">
        <v>82397</v>
      </c>
      <c r="D22">
        <v>1</v>
      </c>
      <c r="E22">
        <v>0</v>
      </c>
      <c r="F22" t="s">
        <v>71</v>
      </c>
      <c r="G22">
        <v>-3.77</v>
      </c>
      <c r="H22">
        <v>-38.6</v>
      </c>
      <c r="I22">
        <v>26</v>
      </c>
      <c r="J22" t="s">
        <v>144</v>
      </c>
      <c r="K22" s="10" t="s">
        <v>139</v>
      </c>
      <c r="L22">
        <v>648</v>
      </c>
      <c r="M22" s="38">
        <f t="shared" si="2"/>
        <v>648000</v>
      </c>
      <c r="N22" s="39">
        <v>2416920</v>
      </c>
      <c r="O22" s="24">
        <f t="shared" si="0"/>
        <v>3.729814814814815</v>
      </c>
      <c r="P22" s="41" t="str">
        <f t="shared" si="1"/>
        <v>U2</v>
      </c>
      <c r="Q22" t="s">
        <v>53</v>
      </c>
      <c r="R22" t="s">
        <v>186</v>
      </c>
      <c r="S22" t="s">
        <v>63</v>
      </c>
      <c r="T22">
        <v>1</v>
      </c>
      <c r="U22" t="s">
        <v>54</v>
      </c>
      <c r="V22">
        <v>-9</v>
      </c>
      <c r="W22" t="s">
        <v>66</v>
      </c>
      <c r="X22" t="s">
        <v>58</v>
      </c>
    </row>
    <row r="23" spans="1:24" ht="12.75">
      <c r="A23" s="10">
        <v>36</v>
      </c>
      <c r="B23">
        <v>303</v>
      </c>
      <c r="C23">
        <v>83423</v>
      </c>
      <c r="D23">
        <v>1</v>
      </c>
      <c r="E23">
        <v>0</v>
      </c>
      <c r="F23" t="s">
        <v>99</v>
      </c>
      <c r="G23">
        <v>16.67</v>
      </c>
      <c r="H23">
        <v>-49.25</v>
      </c>
      <c r="I23">
        <v>741</v>
      </c>
      <c r="J23" t="s">
        <v>167</v>
      </c>
      <c r="K23" s="10" t="s">
        <v>139</v>
      </c>
      <c r="L23">
        <v>703</v>
      </c>
      <c r="M23" s="38">
        <f t="shared" si="2"/>
        <v>703000</v>
      </c>
      <c r="N23" s="39">
        <v>1220412</v>
      </c>
      <c r="O23" s="24">
        <f t="shared" si="0"/>
        <v>1.7360056899004268</v>
      </c>
      <c r="P23" s="41" t="str">
        <f t="shared" si="1"/>
        <v>U2</v>
      </c>
      <c r="Q23" t="s">
        <v>59</v>
      </c>
      <c r="R23" t="s">
        <v>186</v>
      </c>
      <c r="S23" t="s">
        <v>55</v>
      </c>
      <c r="T23">
        <v>-9</v>
      </c>
      <c r="U23" t="s">
        <v>54</v>
      </c>
      <c r="V23">
        <v>-9</v>
      </c>
      <c r="W23" t="s">
        <v>57</v>
      </c>
      <c r="X23" t="s">
        <v>58</v>
      </c>
    </row>
    <row r="24" spans="1:24" ht="12.75">
      <c r="A24" s="10">
        <v>40</v>
      </c>
      <c r="B24">
        <v>303</v>
      </c>
      <c r="C24">
        <v>83577</v>
      </c>
      <c r="D24">
        <v>1</v>
      </c>
      <c r="E24">
        <v>1</v>
      </c>
      <c r="F24" t="s">
        <v>103</v>
      </c>
      <c r="G24">
        <v>20</v>
      </c>
      <c r="H24">
        <v>-47.8</v>
      </c>
      <c r="I24">
        <v>575</v>
      </c>
      <c r="J24" t="s">
        <v>171</v>
      </c>
      <c r="K24" s="10" t="s">
        <v>137</v>
      </c>
      <c r="L24" s="35">
        <v>5</v>
      </c>
      <c r="M24" s="38">
        <f t="shared" si="2"/>
        <v>5000</v>
      </c>
      <c r="N24" s="39">
        <v>28587</v>
      </c>
      <c r="O24" s="24">
        <f t="shared" si="0"/>
        <v>5.7174</v>
      </c>
      <c r="P24" s="41" t="str">
        <f t="shared" si="1"/>
        <v>S2</v>
      </c>
      <c r="Q24" t="s">
        <v>59</v>
      </c>
      <c r="R24" t="s">
        <v>186</v>
      </c>
      <c r="S24" t="s">
        <v>55</v>
      </c>
      <c r="T24">
        <v>-9</v>
      </c>
      <c r="U24" t="s">
        <v>56</v>
      </c>
      <c r="V24">
        <v>-9</v>
      </c>
      <c r="W24" t="s">
        <v>66</v>
      </c>
      <c r="X24" t="s">
        <v>56</v>
      </c>
    </row>
    <row r="25" spans="1:24" ht="12.75">
      <c r="A25" s="10">
        <v>51</v>
      </c>
      <c r="B25">
        <v>303</v>
      </c>
      <c r="C25">
        <v>83821</v>
      </c>
      <c r="D25">
        <v>1</v>
      </c>
      <c r="E25">
        <v>0</v>
      </c>
      <c r="F25" t="s">
        <v>113</v>
      </c>
      <c r="G25">
        <v>24.72</v>
      </c>
      <c r="H25">
        <v>-47.55</v>
      </c>
      <c r="I25">
        <v>3</v>
      </c>
      <c r="J25" t="s">
        <v>146</v>
      </c>
      <c r="K25" s="10" t="s">
        <v>137</v>
      </c>
      <c r="L25" s="35">
        <v>5</v>
      </c>
      <c r="M25" s="38">
        <f t="shared" si="2"/>
        <v>5000</v>
      </c>
      <c r="N25" s="39">
        <v>28782</v>
      </c>
      <c r="O25" s="24">
        <f t="shared" si="0"/>
        <v>5.7564</v>
      </c>
      <c r="P25" s="41" t="str">
        <f t="shared" si="1"/>
        <v>S2</v>
      </c>
      <c r="Q25" t="s">
        <v>53</v>
      </c>
      <c r="R25" t="s">
        <v>186</v>
      </c>
      <c r="S25" t="s">
        <v>63</v>
      </c>
      <c r="T25">
        <v>5</v>
      </c>
      <c r="U25" t="s">
        <v>56</v>
      </c>
      <c r="V25">
        <v>-9</v>
      </c>
      <c r="W25" t="s">
        <v>66</v>
      </c>
      <c r="X25" t="s">
        <v>61</v>
      </c>
    </row>
    <row r="26" spans="1:24" ht="12.75">
      <c r="A26" s="10">
        <v>46</v>
      </c>
      <c r="B26">
        <v>303</v>
      </c>
      <c r="C26">
        <v>83692</v>
      </c>
      <c r="D26">
        <v>1</v>
      </c>
      <c r="E26">
        <v>0</v>
      </c>
      <c r="F26" t="s">
        <v>108</v>
      </c>
      <c r="G26">
        <v>21.77</v>
      </c>
      <c r="H26">
        <v>-43.35</v>
      </c>
      <c r="I26">
        <v>939</v>
      </c>
      <c r="J26" t="s">
        <v>176</v>
      </c>
      <c r="K26" s="10" t="s">
        <v>139</v>
      </c>
      <c r="L26">
        <v>300</v>
      </c>
      <c r="M26" s="38">
        <f t="shared" si="2"/>
        <v>300000</v>
      </c>
      <c r="N26" s="39">
        <v>509125</v>
      </c>
      <c r="O26" s="24">
        <f t="shared" si="0"/>
        <v>1.6970833333333333</v>
      </c>
      <c r="P26" s="41" t="str">
        <f t="shared" si="1"/>
        <v>U2</v>
      </c>
      <c r="Q26" t="s">
        <v>59</v>
      </c>
      <c r="R26" t="s">
        <v>186</v>
      </c>
      <c r="S26" t="s">
        <v>55</v>
      </c>
      <c r="T26">
        <v>-9</v>
      </c>
      <c r="U26" t="s">
        <v>56</v>
      </c>
      <c r="V26">
        <v>2</v>
      </c>
      <c r="W26" t="s">
        <v>70</v>
      </c>
      <c r="X26" t="s">
        <v>58</v>
      </c>
    </row>
    <row r="27" spans="1:24" ht="12.75">
      <c r="A27" s="10">
        <v>49</v>
      </c>
      <c r="B27">
        <v>303</v>
      </c>
      <c r="C27">
        <v>83766</v>
      </c>
      <c r="D27">
        <v>1</v>
      </c>
      <c r="E27">
        <v>0</v>
      </c>
      <c r="F27" t="s">
        <v>111</v>
      </c>
      <c r="G27">
        <v>23.33</v>
      </c>
      <c r="H27">
        <v>-51.13</v>
      </c>
      <c r="I27">
        <v>569</v>
      </c>
      <c r="J27" t="s">
        <v>179</v>
      </c>
      <c r="K27" s="10" t="s">
        <v>139</v>
      </c>
      <c r="L27">
        <v>258</v>
      </c>
      <c r="M27" s="38">
        <f t="shared" si="2"/>
        <v>258000</v>
      </c>
      <c r="N27" s="39">
        <v>495696</v>
      </c>
      <c r="O27" s="24">
        <f t="shared" si="0"/>
        <v>1.9213023255813952</v>
      </c>
      <c r="P27" s="41" t="str">
        <f t="shared" si="1"/>
        <v>U2</v>
      </c>
      <c r="Q27" t="s">
        <v>59</v>
      </c>
      <c r="R27" t="s">
        <v>186</v>
      </c>
      <c r="S27" t="s">
        <v>55</v>
      </c>
      <c r="T27">
        <v>-9</v>
      </c>
      <c r="U27" t="s">
        <v>54</v>
      </c>
      <c r="V27">
        <v>-9</v>
      </c>
      <c r="W27" t="s">
        <v>64</v>
      </c>
      <c r="X27" t="s">
        <v>58</v>
      </c>
    </row>
    <row r="28" spans="1:24" ht="12.75">
      <c r="A28" s="10">
        <v>8</v>
      </c>
      <c r="B28">
        <v>303</v>
      </c>
      <c r="C28">
        <v>82331</v>
      </c>
      <c r="D28">
        <v>1</v>
      </c>
      <c r="E28">
        <v>0</v>
      </c>
      <c r="F28" t="s">
        <v>69</v>
      </c>
      <c r="G28">
        <v>-3.13</v>
      </c>
      <c r="H28">
        <v>-60.02</v>
      </c>
      <c r="I28">
        <v>72</v>
      </c>
      <c r="J28" t="s">
        <v>143</v>
      </c>
      <c r="K28" s="10" t="s">
        <v>139</v>
      </c>
      <c r="L28">
        <v>613</v>
      </c>
      <c r="M28" s="38">
        <f t="shared" si="2"/>
        <v>613000</v>
      </c>
      <c r="N28" s="39">
        <v>1688524</v>
      </c>
      <c r="O28" s="24">
        <f t="shared" si="0"/>
        <v>2.7545252854812396</v>
      </c>
      <c r="P28" s="41" t="str">
        <f t="shared" si="1"/>
        <v>U2</v>
      </c>
      <c r="Q28" t="s">
        <v>53</v>
      </c>
      <c r="R28" t="s">
        <v>186</v>
      </c>
      <c r="S28" t="s">
        <v>55</v>
      </c>
      <c r="T28">
        <v>-9</v>
      </c>
      <c r="U28" t="s">
        <v>54</v>
      </c>
      <c r="V28">
        <v>-9</v>
      </c>
      <c r="W28" t="s">
        <v>70</v>
      </c>
      <c r="X28" t="s">
        <v>58</v>
      </c>
    </row>
    <row r="29" spans="1:24" ht="12.75">
      <c r="A29" s="10">
        <v>37</v>
      </c>
      <c r="B29">
        <v>303</v>
      </c>
      <c r="C29">
        <v>83437</v>
      </c>
      <c r="D29">
        <v>1</v>
      </c>
      <c r="E29">
        <v>0</v>
      </c>
      <c r="F29" t="s">
        <v>100</v>
      </c>
      <c r="G29">
        <v>16.72</v>
      </c>
      <c r="H29">
        <v>-43.87</v>
      </c>
      <c r="I29">
        <v>646</v>
      </c>
      <c r="J29" t="s">
        <v>168</v>
      </c>
      <c r="K29" s="10" t="s">
        <v>139</v>
      </c>
      <c r="L29">
        <v>152</v>
      </c>
      <c r="M29" s="38">
        <f t="shared" si="2"/>
        <v>152000</v>
      </c>
      <c r="N29" s="39">
        <v>348991</v>
      </c>
      <c r="O29" s="24">
        <f t="shared" si="0"/>
        <v>2.2959934210526316</v>
      </c>
      <c r="P29" s="41" t="str">
        <f t="shared" si="1"/>
        <v>U2</v>
      </c>
      <c r="Q29" t="s">
        <v>59</v>
      </c>
      <c r="R29" t="s">
        <v>186</v>
      </c>
      <c r="S29" t="s">
        <v>55</v>
      </c>
      <c r="T29">
        <v>-9</v>
      </c>
      <c r="U29" t="s">
        <v>54</v>
      </c>
      <c r="V29">
        <v>-9</v>
      </c>
      <c r="W29" t="s">
        <v>57</v>
      </c>
      <c r="X29" t="s">
        <v>58</v>
      </c>
    </row>
    <row r="30" spans="1:24" ht="12.75">
      <c r="A30" s="10">
        <v>16</v>
      </c>
      <c r="B30">
        <v>303</v>
      </c>
      <c r="C30">
        <v>82599</v>
      </c>
      <c r="D30">
        <v>1</v>
      </c>
      <c r="E30">
        <v>0</v>
      </c>
      <c r="F30" t="s">
        <v>79</v>
      </c>
      <c r="G30">
        <v>-5.92</v>
      </c>
      <c r="H30">
        <v>-35.25</v>
      </c>
      <c r="I30">
        <v>52</v>
      </c>
      <c r="J30" t="s">
        <v>150</v>
      </c>
      <c r="K30" s="10" t="s">
        <v>139</v>
      </c>
      <c r="L30">
        <v>377</v>
      </c>
      <c r="M30" s="38">
        <f t="shared" si="2"/>
        <v>377000</v>
      </c>
      <c r="N30" s="39">
        <v>789896</v>
      </c>
      <c r="O30" s="24">
        <f t="shared" si="0"/>
        <v>2.095214854111406</v>
      </c>
      <c r="P30" s="41" t="str">
        <f t="shared" si="1"/>
        <v>U2</v>
      </c>
      <c r="Q30" t="s">
        <v>53</v>
      </c>
      <c r="R30" t="s">
        <v>186</v>
      </c>
      <c r="S30" t="s">
        <v>63</v>
      </c>
      <c r="T30">
        <v>10</v>
      </c>
      <c r="U30" t="s">
        <v>56</v>
      </c>
      <c r="V30">
        <v>7</v>
      </c>
      <c r="W30" t="s">
        <v>66</v>
      </c>
      <c r="X30" t="s">
        <v>58</v>
      </c>
    </row>
    <row r="31" spans="1:24" ht="12.75">
      <c r="A31" s="10">
        <v>28</v>
      </c>
      <c r="B31">
        <v>303</v>
      </c>
      <c r="C31">
        <v>82983</v>
      </c>
      <c r="D31">
        <v>1</v>
      </c>
      <c r="E31">
        <v>0</v>
      </c>
      <c r="F31" t="s">
        <v>89</v>
      </c>
      <c r="G31">
        <v>-9.38</v>
      </c>
      <c r="H31">
        <v>-40.48</v>
      </c>
      <c r="I31">
        <v>370</v>
      </c>
      <c r="J31" t="s">
        <v>159</v>
      </c>
      <c r="K31" s="10" t="s">
        <v>139</v>
      </c>
      <c r="L31">
        <v>73</v>
      </c>
      <c r="M31" s="38">
        <f t="shared" si="2"/>
        <v>73000</v>
      </c>
      <c r="N31" s="39">
        <v>260004</v>
      </c>
      <c r="O31" s="24">
        <f t="shared" si="0"/>
        <v>3.5616986301369864</v>
      </c>
      <c r="P31" s="41" t="str">
        <f t="shared" si="1"/>
        <v>U2</v>
      </c>
      <c r="Q31" t="s">
        <v>59</v>
      </c>
      <c r="R31" t="s">
        <v>186</v>
      </c>
      <c r="S31" t="s">
        <v>55</v>
      </c>
      <c r="T31">
        <v>-9</v>
      </c>
      <c r="U31" t="s">
        <v>56</v>
      </c>
      <c r="V31">
        <v>1</v>
      </c>
      <c r="W31" t="s">
        <v>78</v>
      </c>
      <c r="X31" t="s">
        <v>58</v>
      </c>
    </row>
    <row r="32" spans="1:24" ht="12.75">
      <c r="A32" s="10">
        <v>47</v>
      </c>
      <c r="B32">
        <v>303</v>
      </c>
      <c r="C32">
        <v>83702</v>
      </c>
      <c r="D32">
        <v>1</v>
      </c>
      <c r="E32">
        <v>0</v>
      </c>
      <c r="F32" t="s">
        <v>109</v>
      </c>
      <c r="G32">
        <v>22.53</v>
      </c>
      <c r="H32">
        <v>-55.73</v>
      </c>
      <c r="I32">
        <v>650</v>
      </c>
      <c r="J32" t="s">
        <v>177</v>
      </c>
      <c r="K32" s="10" t="s">
        <v>135</v>
      </c>
      <c r="L32">
        <v>20</v>
      </c>
      <c r="M32" s="38">
        <f t="shared" si="2"/>
        <v>20000</v>
      </c>
      <c r="N32" s="39">
        <v>68317</v>
      </c>
      <c r="O32" s="24">
        <f t="shared" si="0"/>
        <v>3.41585</v>
      </c>
      <c r="P32" s="41" t="str">
        <f t="shared" si="1"/>
        <v>U2</v>
      </c>
      <c r="Q32" t="s">
        <v>59</v>
      </c>
      <c r="R32" t="s">
        <v>186</v>
      </c>
      <c r="S32" t="s">
        <v>55</v>
      </c>
      <c r="T32">
        <v>-9</v>
      </c>
      <c r="U32" t="s">
        <v>56</v>
      </c>
      <c r="V32">
        <v>2</v>
      </c>
      <c r="W32" t="s">
        <v>70</v>
      </c>
      <c r="X32" t="s">
        <v>58</v>
      </c>
    </row>
    <row r="33" spans="1:24" ht="12.75">
      <c r="A33" s="10">
        <v>29</v>
      </c>
      <c r="B33">
        <v>303</v>
      </c>
      <c r="C33">
        <v>83064</v>
      </c>
      <c r="D33">
        <v>1</v>
      </c>
      <c r="E33">
        <v>0</v>
      </c>
      <c r="F33" t="s">
        <v>90</v>
      </c>
      <c r="G33">
        <v>10.52</v>
      </c>
      <c r="H33">
        <v>-48.72</v>
      </c>
      <c r="I33">
        <v>239</v>
      </c>
      <c r="J33" t="s">
        <v>160</v>
      </c>
      <c r="K33" s="10" t="s">
        <v>135</v>
      </c>
      <c r="L33">
        <v>19</v>
      </c>
      <c r="M33" s="38">
        <f t="shared" si="2"/>
        <v>19000</v>
      </c>
      <c r="N33" s="39">
        <v>47141</v>
      </c>
      <c r="O33" s="24">
        <f t="shared" si="0"/>
        <v>2.481105263157895</v>
      </c>
      <c r="P33" s="41" t="str">
        <f t="shared" si="1"/>
        <v>S2</v>
      </c>
      <c r="Q33" t="s">
        <v>59</v>
      </c>
      <c r="R33" t="s">
        <v>186</v>
      </c>
      <c r="S33" t="s">
        <v>55</v>
      </c>
      <c r="T33">
        <v>-9</v>
      </c>
      <c r="U33" t="s">
        <v>56</v>
      </c>
      <c r="V33">
        <v>1</v>
      </c>
      <c r="W33" t="s">
        <v>57</v>
      </c>
      <c r="X33" t="s">
        <v>56</v>
      </c>
    </row>
    <row r="34" spans="1:24" ht="12.75">
      <c r="A34" s="10">
        <v>22</v>
      </c>
      <c r="B34">
        <v>303</v>
      </c>
      <c r="C34">
        <v>82825</v>
      </c>
      <c r="D34">
        <v>1</v>
      </c>
      <c r="E34">
        <v>0</v>
      </c>
      <c r="F34" t="s">
        <v>84</v>
      </c>
      <c r="G34">
        <v>-8.77</v>
      </c>
      <c r="H34">
        <v>-63.92</v>
      </c>
      <c r="I34">
        <v>95</v>
      </c>
      <c r="J34" t="s">
        <v>145</v>
      </c>
      <c r="K34" s="10" t="s">
        <v>139</v>
      </c>
      <c r="L34">
        <v>102</v>
      </c>
      <c r="M34" s="38">
        <f t="shared" si="2"/>
        <v>102000</v>
      </c>
      <c r="N34" s="39">
        <v>380974</v>
      </c>
      <c r="O34" s="24">
        <f aca="true" t="shared" si="3" ref="O34:O58">N34/(L34*1000)</f>
        <v>3.7350392156862746</v>
      </c>
      <c r="P34" s="41" t="str">
        <f aca="true" t="shared" si="4" ref="P34:P58">IF(N34&lt;10000,"R2",IF(N34&gt;50000,"U2","S2"))</f>
        <v>U2</v>
      </c>
      <c r="Q34" t="s">
        <v>59</v>
      </c>
      <c r="R34" t="s">
        <v>186</v>
      </c>
      <c r="S34" t="s">
        <v>55</v>
      </c>
      <c r="T34">
        <v>-9</v>
      </c>
      <c r="U34" t="s">
        <v>56</v>
      </c>
      <c r="V34">
        <v>2</v>
      </c>
      <c r="W34" t="s">
        <v>70</v>
      </c>
      <c r="X34" t="s">
        <v>58</v>
      </c>
    </row>
    <row r="35" spans="1:24" ht="12.75">
      <c r="A35" s="10">
        <v>15</v>
      </c>
      <c r="B35">
        <v>303</v>
      </c>
      <c r="C35">
        <v>82586</v>
      </c>
      <c r="D35">
        <v>1</v>
      </c>
      <c r="E35">
        <v>0</v>
      </c>
      <c r="F35" t="s">
        <v>77</v>
      </c>
      <c r="G35">
        <v>-5.2</v>
      </c>
      <c r="H35">
        <v>-39.3</v>
      </c>
      <c r="I35">
        <v>212</v>
      </c>
      <c r="J35" t="s">
        <v>149</v>
      </c>
      <c r="K35" s="10" t="s">
        <v>137</v>
      </c>
      <c r="L35" s="35">
        <v>5</v>
      </c>
      <c r="M35" s="38">
        <f t="shared" si="2"/>
        <v>5000</v>
      </c>
      <c r="N35" s="39">
        <v>59244</v>
      </c>
      <c r="O35" s="24">
        <f t="shared" si="3"/>
        <v>11.8488</v>
      </c>
      <c r="P35" s="41" t="str">
        <f t="shared" si="4"/>
        <v>U2</v>
      </c>
      <c r="Q35" t="s">
        <v>59</v>
      </c>
      <c r="R35" t="s">
        <v>186</v>
      </c>
      <c r="S35" t="s">
        <v>55</v>
      </c>
      <c r="T35">
        <v>-9</v>
      </c>
      <c r="U35" t="s">
        <v>54</v>
      </c>
      <c r="V35">
        <v>-9</v>
      </c>
      <c r="W35" t="s">
        <v>78</v>
      </c>
      <c r="X35" t="s">
        <v>61</v>
      </c>
    </row>
    <row r="36" spans="1:24" ht="12.75">
      <c r="A36" s="10">
        <v>24</v>
      </c>
      <c r="B36">
        <v>303</v>
      </c>
      <c r="C36">
        <v>82900</v>
      </c>
      <c r="D36">
        <v>1</v>
      </c>
      <c r="E36">
        <v>0</v>
      </c>
      <c r="F36" t="s">
        <v>85</v>
      </c>
      <c r="G36">
        <v>-8.05</v>
      </c>
      <c r="H36">
        <v>-34.92</v>
      </c>
      <c r="I36">
        <v>7</v>
      </c>
      <c r="J36" t="s">
        <v>157</v>
      </c>
      <c r="K36" s="10" t="s">
        <v>139</v>
      </c>
      <c r="L36">
        <v>1184</v>
      </c>
      <c r="M36" s="38">
        <f t="shared" si="2"/>
        <v>1184000</v>
      </c>
      <c r="N36" s="39">
        <v>1515052</v>
      </c>
      <c r="O36" s="24">
        <f t="shared" si="3"/>
        <v>1.2796047297297297</v>
      </c>
      <c r="P36" s="41" t="str">
        <f t="shared" si="4"/>
        <v>U2</v>
      </c>
      <c r="Q36" t="s">
        <v>53</v>
      </c>
      <c r="R36" t="s">
        <v>186</v>
      </c>
      <c r="S36" t="s">
        <v>63</v>
      </c>
      <c r="T36">
        <v>3</v>
      </c>
      <c r="U36" t="s">
        <v>56</v>
      </c>
      <c r="V36">
        <v>1</v>
      </c>
      <c r="W36" t="s">
        <v>68</v>
      </c>
      <c r="X36" t="s">
        <v>58</v>
      </c>
    </row>
    <row r="37" spans="1:24" ht="12.75">
      <c r="A37" s="10">
        <v>25</v>
      </c>
      <c r="B37">
        <v>303</v>
      </c>
      <c r="C37">
        <v>82915</v>
      </c>
      <c r="D37">
        <v>1</v>
      </c>
      <c r="E37">
        <v>0</v>
      </c>
      <c r="F37" t="s">
        <v>86</v>
      </c>
      <c r="G37">
        <v>-9.97</v>
      </c>
      <c r="H37">
        <v>-67.8</v>
      </c>
      <c r="I37">
        <v>160</v>
      </c>
      <c r="J37" t="s">
        <v>134</v>
      </c>
      <c r="K37" s="10" t="s">
        <v>139</v>
      </c>
      <c r="L37">
        <v>87</v>
      </c>
      <c r="M37" s="38">
        <f t="shared" si="2"/>
        <v>87000</v>
      </c>
      <c r="N37" s="39">
        <v>314127</v>
      </c>
      <c r="O37" s="24">
        <f t="shared" si="3"/>
        <v>3.610655172413793</v>
      </c>
      <c r="P37" s="41" t="str">
        <f t="shared" si="4"/>
        <v>U2</v>
      </c>
      <c r="Q37" t="s">
        <v>59</v>
      </c>
      <c r="R37" t="s">
        <v>186</v>
      </c>
      <c r="S37" t="s">
        <v>55</v>
      </c>
      <c r="T37">
        <v>-9</v>
      </c>
      <c r="U37" t="s">
        <v>56</v>
      </c>
      <c r="V37">
        <v>1</v>
      </c>
      <c r="W37" t="s">
        <v>70</v>
      </c>
      <c r="X37" t="s">
        <v>58</v>
      </c>
    </row>
    <row r="38" spans="1:24" ht="12.75">
      <c r="A38" s="10">
        <v>48</v>
      </c>
      <c r="B38">
        <v>303</v>
      </c>
      <c r="C38">
        <v>83743</v>
      </c>
      <c r="D38">
        <v>1</v>
      </c>
      <c r="E38">
        <v>0</v>
      </c>
      <c r="F38" t="s">
        <v>110</v>
      </c>
      <c r="G38">
        <v>22.92</v>
      </c>
      <c r="H38">
        <v>-43.17</v>
      </c>
      <c r="I38">
        <v>5</v>
      </c>
      <c r="J38" t="s">
        <v>178</v>
      </c>
      <c r="K38" s="10" t="s">
        <v>139</v>
      </c>
      <c r="L38">
        <v>9019</v>
      </c>
      <c r="M38" s="38">
        <f t="shared" si="2"/>
        <v>9019000</v>
      </c>
      <c r="N38" s="39">
        <v>6136652</v>
      </c>
      <c r="O38" s="24">
        <f t="shared" si="3"/>
        <v>0.6804137931034483</v>
      </c>
      <c r="P38" s="41" t="str">
        <f t="shared" si="4"/>
        <v>U2</v>
      </c>
      <c r="Q38" t="s">
        <v>59</v>
      </c>
      <c r="R38" t="s">
        <v>186</v>
      </c>
      <c r="S38" t="s">
        <v>63</v>
      </c>
      <c r="T38">
        <v>2</v>
      </c>
      <c r="U38" t="s">
        <v>54</v>
      </c>
      <c r="V38">
        <v>-9</v>
      </c>
      <c r="W38" t="s">
        <v>64</v>
      </c>
      <c r="X38" t="s">
        <v>58</v>
      </c>
    </row>
    <row r="39" spans="1:24" ht="12.75">
      <c r="A39" s="10">
        <v>31</v>
      </c>
      <c r="B39">
        <v>303</v>
      </c>
      <c r="C39">
        <v>83229</v>
      </c>
      <c r="D39">
        <v>1</v>
      </c>
      <c r="E39">
        <v>0</v>
      </c>
      <c r="F39" t="s">
        <v>93</v>
      </c>
      <c r="G39">
        <v>13.02</v>
      </c>
      <c r="H39">
        <v>-38.52</v>
      </c>
      <c r="I39">
        <v>51</v>
      </c>
      <c r="J39" t="s">
        <v>162</v>
      </c>
      <c r="K39" s="10" t="s">
        <v>139</v>
      </c>
      <c r="L39">
        <v>1496</v>
      </c>
      <c r="M39" s="38">
        <f t="shared" si="2"/>
        <v>1496000</v>
      </c>
      <c r="N39" s="39">
        <v>2714018</v>
      </c>
      <c r="O39" s="24">
        <f t="shared" si="3"/>
        <v>1.8141831550802139</v>
      </c>
      <c r="P39" s="41" t="str">
        <f t="shared" si="4"/>
        <v>U2</v>
      </c>
      <c r="Q39" t="s">
        <v>59</v>
      </c>
      <c r="R39" t="s">
        <v>186</v>
      </c>
      <c r="S39" t="s">
        <v>63</v>
      </c>
      <c r="T39">
        <v>2</v>
      </c>
      <c r="U39" t="s">
        <v>54</v>
      </c>
      <c r="V39">
        <v>-9</v>
      </c>
      <c r="W39" t="s">
        <v>68</v>
      </c>
      <c r="X39" t="s">
        <v>58</v>
      </c>
    </row>
    <row r="40" spans="1:24" ht="12.75">
      <c r="A40" s="10">
        <v>6</v>
      </c>
      <c r="B40">
        <v>303</v>
      </c>
      <c r="C40">
        <v>82244</v>
      </c>
      <c r="D40">
        <v>1</v>
      </c>
      <c r="E40">
        <v>1</v>
      </c>
      <c r="F40" t="s">
        <v>67</v>
      </c>
      <c r="G40">
        <v>-2.4</v>
      </c>
      <c r="H40">
        <v>-54.3</v>
      </c>
      <c r="I40">
        <v>22</v>
      </c>
      <c r="J40" t="s">
        <v>141</v>
      </c>
      <c r="K40" s="10" t="s">
        <v>139</v>
      </c>
      <c r="L40">
        <v>102</v>
      </c>
      <c r="M40" s="38">
        <f t="shared" si="2"/>
        <v>102000</v>
      </c>
      <c r="N40" s="39">
        <v>276074</v>
      </c>
      <c r="O40" s="24">
        <f t="shared" si="3"/>
        <v>2.706607843137255</v>
      </c>
      <c r="P40" s="41" t="str">
        <f t="shared" si="4"/>
        <v>U2</v>
      </c>
      <c r="Q40" t="s">
        <v>53</v>
      </c>
      <c r="R40" t="s">
        <v>186</v>
      </c>
      <c r="S40" t="s">
        <v>55</v>
      </c>
      <c r="T40">
        <v>-9</v>
      </c>
      <c r="U40" t="s">
        <v>56</v>
      </c>
      <c r="V40">
        <v>1</v>
      </c>
      <c r="W40" t="s">
        <v>57</v>
      </c>
      <c r="X40" t="s">
        <v>56</v>
      </c>
    </row>
    <row r="41" spans="1:24" ht="12.75">
      <c r="A41" s="10">
        <v>17</v>
      </c>
      <c r="B41">
        <v>303</v>
      </c>
      <c r="C41">
        <v>82668</v>
      </c>
      <c r="D41">
        <v>1</v>
      </c>
      <c r="E41">
        <v>0</v>
      </c>
      <c r="F41" s="12" t="s">
        <v>37</v>
      </c>
      <c r="G41">
        <v>-6.63</v>
      </c>
      <c r="H41">
        <v>-51.98</v>
      </c>
      <c r="I41">
        <v>150</v>
      </c>
      <c r="J41" t="s">
        <v>151</v>
      </c>
      <c r="K41" s="10" t="s">
        <v>137</v>
      </c>
      <c r="L41" s="35">
        <v>5</v>
      </c>
      <c r="M41" s="38">
        <f t="shared" si="2"/>
        <v>5000</v>
      </c>
      <c r="N41" s="39">
        <v>41813</v>
      </c>
      <c r="O41" s="24">
        <f t="shared" si="3"/>
        <v>8.3626</v>
      </c>
      <c r="P41" s="41" t="str">
        <f t="shared" si="4"/>
        <v>S2</v>
      </c>
      <c r="Q41" t="s">
        <v>59</v>
      </c>
      <c r="R41" t="s">
        <v>187</v>
      </c>
      <c r="S41" t="s">
        <v>55</v>
      </c>
      <c r="T41">
        <v>-9</v>
      </c>
      <c r="U41" t="s">
        <v>56</v>
      </c>
      <c r="V41">
        <v>-9</v>
      </c>
      <c r="W41" t="s">
        <v>70</v>
      </c>
      <c r="X41" t="s">
        <v>61</v>
      </c>
    </row>
    <row r="42" spans="1:24" ht="12.75">
      <c r="A42" s="10">
        <v>3</v>
      </c>
      <c r="B42">
        <v>303</v>
      </c>
      <c r="C42">
        <v>82106</v>
      </c>
      <c r="D42">
        <v>1</v>
      </c>
      <c r="E42">
        <v>0</v>
      </c>
      <c r="F42" s="12" t="s">
        <v>36</v>
      </c>
      <c r="G42">
        <v>-0.13</v>
      </c>
      <c r="H42">
        <v>-67.08</v>
      </c>
      <c r="I42">
        <v>90</v>
      </c>
      <c r="J42" t="s">
        <v>136</v>
      </c>
      <c r="K42" s="10" t="s">
        <v>137</v>
      </c>
      <c r="L42" s="35">
        <v>5</v>
      </c>
      <c r="M42" s="38">
        <f t="shared" si="2"/>
        <v>5000</v>
      </c>
      <c r="N42" s="39">
        <v>34827</v>
      </c>
      <c r="O42" s="24">
        <f t="shared" si="3"/>
        <v>6.9654</v>
      </c>
      <c r="P42" s="41" t="str">
        <f t="shared" si="4"/>
        <v>S2</v>
      </c>
      <c r="Q42" t="s">
        <v>59</v>
      </c>
      <c r="R42" t="s">
        <v>187</v>
      </c>
      <c r="S42" t="s">
        <v>55</v>
      </c>
      <c r="T42">
        <v>-9</v>
      </c>
      <c r="U42" t="s">
        <v>56</v>
      </c>
      <c r="V42">
        <v>-9</v>
      </c>
      <c r="W42" t="s">
        <v>60</v>
      </c>
      <c r="X42" t="s">
        <v>61</v>
      </c>
    </row>
    <row r="43" spans="1:24" ht="12.75">
      <c r="A43" s="10">
        <v>7</v>
      </c>
      <c r="B43">
        <v>303</v>
      </c>
      <c r="C43">
        <v>82280</v>
      </c>
      <c r="D43">
        <v>1</v>
      </c>
      <c r="E43">
        <v>0</v>
      </c>
      <c r="F43" s="12" t="s">
        <v>48</v>
      </c>
      <c r="G43">
        <v>-2.53</v>
      </c>
      <c r="H43">
        <v>-44.3</v>
      </c>
      <c r="I43">
        <v>51</v>
      </c>
      <c r="J43" t="s">
        <v>142</v>
      </c>
      <c r="K43" s="10" t="s">
        <v>139</v>
      </c>
      <c r="L43">
        <v>182</v>
      </c>
      <c r="M43" s="38">
        <f t="shared" si="2"/>
        <v>182000</v>
      </c>
      <c r="N43" s="39">
        <v>998385</v>
      </c>
      <c r="O43" s="24">
        <f t="shared" si="3"/>
        <v>5.485631868131868</v>
      </c>
      <c r="P43" s="41" t="str">
        <f t="shared" si="4"/>
        <v>U2</v>
      </c>
      <c r="Q43" t="s">
        <v>53</v>
      </c>
      <c r="R43" t="s">
        <v>186</v>
      </c>
      <c r="S43" t="s">
        <v>63</v>
      </c>
      <c r="T43">
        <v>10</v>
      </c>
      <c r="U43" t="s">
        <v>56</v>
      </c>
      <c r="V43">
        <v>3</v>
      </c>
      <c r="W43" t="s">
        <v>68</v>
      </c>
      <c r="X43" t="s">
        <v>58</v>
      </c>
    </row>
    <row r="44" spans="1:24" ht="12.75">
      <c r="A44" s="10">
        <v>50</v>
      </c>
      <c r="B44">
        <v>303</v>
      </c>
      <c r="C44">
        <v>83781</v>
      </c>
      <c r="D44">
        <v>1</v>
      </c>
      <c r="E44">
        <v>0</v>
      </c>
      <c r="F44" t="s">
        <v>112</v>
      </c>
      <c r="G44">
        <v>23.5</v>
      </c>
      <c r="H44">
        <v>-46.62</v>
      </c>
      <c r="I44">
        <v>792</v>
      </c>
      <c r="J44" t="s">
        <v>180</v>
      </c>
      <c r="K44" s="10" t="s">
        <v>139</v>
      </c>
      <c r="L44">
        <v>7034</v>
      </c>
      <c r="M44" s="38">
        <f t="shared" si="2"/>
        <v>7034000</v>
      </c>
      <c r="N44" s="39">
        <v>11016703</v>
      </c>
      <c r="O44" s="24">
        <f t="shared" si="3"/>
        <v>1.5662074210975263</v>
      </c>
      <c r="P44" s="41" t="str">
        <f t="shared" si="4"/>
        <v>U2</v>
      </c>
      <c r="Q44" t="s">
        <v>59</v>
      </c>
      <c r="R44" t="s">
        <v>186</v>
      </c>
      <c r="S44" t="s">
        <v>55</v>
      </c>
      <c r="T44">
        <v>-9</v>
      </c>
      <c r="U44" t="s">
        <v>54</v>
      </c>
      <c r="V44">
        <v>-9</v>
      </c>
      <c r="W44" t="s">
        <v>78</v>
      </c>
      <c r="X44" t="s">
        <v>58</v>
      </c>
    </row>
    <row r="45" spans="1:24" ht="12.75">
      <c r="A45" s="10">
        <v>26</v>
      </c>
      <c r="B45">
        <v>303</v>
      </c>
      <c r="C45">
        <v>82915</v>
      </c>
      <c r="D45">
        <v>1</v>
      </c>
      <c r="E45">
        <v>1</v>
      </c>
      <c r="F45" t="s">
        <v>87</v>
      </c>
      <c r="G45">
        <v>-9.1</v>
      </c>
      <c r="H45">
        <v>-68.7</v>
      </c>
      <c r="I45">
        <v>135</v>
      </c>
      <c r="J45" t="s">
        <v>134</v>
      </c>
      <c r="K45" s="10" t="s">
        <v>137</v>
      </c>
      <c r="L45" s="35">
        <v>5</v>
      </c>
      <c r="M45" s="38">
        <f t="shared" si="2"/>
        <v>5000</v>
      </c>
      <c r="N45" s="39">
        <v>21000</v>
      </c>
      <c r="O45" s="24">
        <f t="shared" si="3"/>
        <v>4.2</v>
      </c>
      <c r="P45" s="41" t="str">
        <f t="shared" si="4"/>
        <v>S2</v>
      </c>
      <c r="Q45" t="s">
        <v>59</v>
      </c>
      <c r="R45" t="s">
        <v>186</v>
      </c>
      <c r="S45" t="s">
        <v>55</v>
      </c>
      <c r="T45">
        <v>-9</v>
      </c>
      <c r="U45" t="s">
        <v>56</v>
      </c>
      <c r="V45">
        <v>-9</v>
      </c>
      <c r="W45" t="s">
        <v>64</v>
      </c>
      <c r="X45" t="s">
        <v>56</v>
      </c>
    </row>
    <row r="46" spans="1:24" ht="12.75">
      <c r="A46" s="10">
        <v>44</v>
      </c>
      <c r="B46">
        <v>303</v>
      </c>
      <c r="C46">
        <v>83618</v>
      </c>
      <c r="D46">
        <v>1</v>
      </c>
      <c r="E46">
        <v>0</v>
      </c>
      <c r="F46" t="s">
        <v>107</v>
      </c>
      <c r="G46">
        <v>20.78</v>
      </c>
      <c r="H46">
        <v>-51.7</v>
      </c>
      <c r="I46">
        <v>313</v>
      </c>
      <c r="J46" t="s">
        <v>175</v>
      </c>
      <c r="K46" s="10" t="s">
        <v>135</v>
      </c>
      <c r="L46">
        <v>45</v>
      </c>
      <c r="M46" s="38">
        <f t="shared" si="2"/>
        <v>45000</v>
      </c>
      <c r="N46" s="39">
        <v>87113</v>
      </c>
      <c r="O46" s="24">
        <f t="shared" si="3"/>
        <v>1.9358444444444445</v>
      </c>
      <c r="P46" s="41" t="str">
        <f t="shared" si="4"/>
        <v>U2</v>
      </c>
      <c r="Q46" t="s">
        <v>59</v>
      </c>
      <c r="R46" t="s">
        <v>186</v>
      </c>
      <c r="S46" t="s">
        <v>74</v>
      </c>
      <c r="T46">
        <v>-9</v>
      </c>
      <c r="U46" t="s">
        <v>54</v>
      </c>
      <c r="V46">
        <v>-9</v>
      </c>
      <c r="W46" t="s">
        <v>64</v>
      </c>
      <c r="X46" t="s">
        <v>58</v>
      </c>
    </row>
    <row r="47" spans="1:24" ht="12.75">
      <c r="A47" s="10">
        <v>45</v>
      </c>
      <c r="B47">
        <v>303</v>
      </c>
      <c r="C47">
        <v>83650</v>
      </c>
      <c r="D47">
        <v>1</v>
      </c>
      <c r="E47">
        <v>0</v>
      </c>
      <c r="F47" t="s">
        <v>39</v>
      </c>
      <c r="G47">
        <v>20.5</v>
      </c>
      <c r="H47">
        <v>-29.32</v>
      </c>
      <c r="I47">
        <v>5</v>
      </c>
      <c r="J47" t="s">
        <v>144</v>
      </c>
      <c r="K47" s="10" t="s">
        <v>137</v>
      </c>
      <c r="L47" s="35">
        <v>5</v>
      </c>
      <c r="M47" s="38">
        <f t="shared" si="2"/>
        <v>5000</v>
      </c>
      <c r="N47" s="40">
        <v>5000</v>
      </c>
      <c r="O47" s="24">
        <f t="shared" si="3"/>
        <v>1</v>
      </c>
      <c r="P47" s="41" t="str">
        <f t="shared" si="4"/>
        <v>R2</v>
      </c>
      <c r="Q47" t="s">
        <v>59</v>
      </c>
      <c r="R47" t="s">
        <v>186</v>
      </c>
      <c r="S47" t="s">
        <v>63</v>
      </c>
      <c r="T47">
        <v>1</v>
      </c>
      <c r="U47" t="s">
        <v>54</v>
      </c>
      <c r="V47">
        <v>-9</v>
      </c>
      <c r="W47" t="s">
        <v>68</v>
      </c>
      <c r="X47" t="s">
        <v>56</v>
      </c>
    </row>
    <row r="48" spans="1:24" ht="12.75">
      <c r="A48" s="10">
        <v>5</v>
      </c>
      <c r="B48">
        <v>303</v>
      </c>
      <c r="C48">
        <v>82198</v>
      </c>
      <c r="D48">
        <v>1</v>
      </c>
      <c r="E48">
        <v>0</v>
      </c>
      <c r="F48" t="s">
        <v>65</v>
      </c>
      <c r="G48">
        <v>-1.72</v>
      </c>
      <c r="H48">
        <v>-45.4</v>
      </c>
      <c r="I48">
        <v>44</v>
      </c>
      <c r="J48" t="s">
        <v>140</v>
      </c>
      <c r="K48" s="10" t="s">
        <v>137</v>
      </c>
      <c r="L48">
        <v>5</v>
      </c>
      <c r="M48" s="38">
        <f t="shared" si="2"/>
        <v>5000</v>
      </c>
      <c r="N48" s="39">
        <v>35597</v>
      </c>
      <c r="O48" s="24">
        <f t="shared" si="3"/>
        <v>7.1194</v>
      </c>
      <c r="P48" s="41" t="str">
        <f t="shared" si="4"/>
        <v>S2</v>
      </c>
      <c r="Q48" t="s">
        <v>53</v>
      </c>
      <c r="R48" t="s">
        <v>223</v>
      </c>
      <c r="S48" t="s">
        <v>63</v>
      </c>
      <c r="T48">
        <v>1</v>
      </c>
      <c r="U48" t="s">
        <v>54</v>
      </c>
      <c r="V48">
        <v>-9</v>
      </c>
      <c r="W48" t="s">
        <v>66</v>
      </c>
      <c r="X48" t="s">
        <v>56</v>
      </c>
    </row>
    <row r="49" spans="1:24" ht="12.75">
      <c r="A49" s="10">
        <v>56</v>
      </c>
      <c r="B49">
        <v>303</v>
      </c>
      <c r="C49">
        <v>83931</v>
      </c>
      <c r="D49">
        <v>0</v>
      </c>
      <c r="E49">
        <v>0</v>
      </c>
      <c r="F49" t="s">
        <v>118</v>
      </c>
      <c r="G49">
        <v>29.68</v>
      </c>
      <c r="H49">
        <v>-55.52</v>
      </c>
      <c r="I49">
        <v>121</v>
      </c>
      <c r="J49" t="s">
        <v>185</v>
      </c>
      <c r="K49" s="10" t="s">
        <v>139</v>
      </c>
      <c r="L49" s="35">
        <v>5</v>
      </c>
      <c r="M49" s="38">
        <f t="shared" si="2"/>
        <v>5000</v>
      </c>
      <c r="N49" s="39">
        <v>88513</v>
      </c>
      <c r="O49" s="24">
        <f t="shared" si="3"/>
        <v>17.7026</v>
      </c>
      <c r="P49" s="41" t="str">
        <f t="shared" si="4"/>
        <v>U2</v>
      </c>
      <c r="Q49" t="s">
        <v>53</v>
      </c>
      <c r="R49" t="s">
        <v>186</v>
      </c>
      <c r="S49" t="s">
        <v>55</v>
      </c>
      <c r="T49">
        <v>-9</v>
      </c>
      <c r="U49" t="s">
        <v>54</v>
      </c>
      <c r="V49">
        <v>-9</v>
      </c>
      <c r="W49" t="s">
        <v>57</v>
      </c>
      <c r="X49" t="s">
        <v>56</v>
      </c>
    </row>
    <row r="50" spans="1:24" ht="12.75">
      <c r="A50" s="10">
        <v>20</v>
      </c>
      <c r="B50">
        <v>303</v>
      </c>
      <c r="C50">
        <v>82741</v>
      </c>
      <c r="D50">
        <v>0</v>
      </c>
      <c r="E50">
        <v>0</v>
      </c>
      <c r="F50" t="s">
        <v>81</v>
      </c>
      <c r="G50">
        <v>-7.35</v>
      </c>
      <c r="H50">
        <v>-57.52</v>
      </c>
      <c r="I50">
        <v>140</v>
      </c>
      <c r="J50" t="s">
        <v>154</v>
      </c>
      <c r="K50" s="10" t="s">
        <v>137</v>
      </c>
      <c r="L50" s="35">
        <v>5</v>
      </c>
      <c r="M50" s="38">
        <f t="shared" si="2"/>
        <v>5000</v>
      </c>
      <c r="N50" s="40">
        <v>5000</v>
      </c>
      <c r="O50" s="24">
        <f t="shared" si="3"/>
        <v>1</v>
      </c>
      <c r="P50" s="41" t="str">
        <f t="shared" si="4"/>
        <v>R2</v>
      </c>
      <c r="Q50" t="s">
        <v>53</v>
      </c>
      <c r="R50" t="s">
        <v>187</v>
      </c>
      <c r="S50" t="s">
        <v>55</v>
      </c>
      <c r="T50">
        <v>-9</v>
      </c>
      <c r="U50" t="s">
        <v>54</v>
      </c>
      <c r="V50">
        <v>-9</v>
      </c>
      <c r="W50" t="s">
        <v>82</v>
      </c>
      <c r="X50" t="s">
        <v>56</v>
      </c>
    </row>
    <row r="51" spans="1:24" ht="12.75">
      <c r="A51" s="10">
        <v>2</v>
      </c>
      <c r="B51">
        <v>303</v>
      </c>
      <c r="C51">
        <v>82024</v>
      </c>
      <c r="D51">
        <v>0</v>
      </c>
      <c r="E51">
        <v>0</v>
      </c>
      <c r="F51" t="s">
        <v>52</v>
      </c>
      <c r="G51">
        <v>2.82</v>
      </c>
      <c r="H51">
        <v>-60.65</v>
      </c>
      <c r="I51">
        <v>90</v>
      </c>
      <c r="J51" t="s">
        <v>134</v>
      </c>
      <c r="K51" s="10" t="s">
        <v>135</v>
      </c>
      <c r="L51">
        <v>43</v>
      </c>
      <c r="M51" s="38">
        <f t="shared" si="2"/>
        <v>43000</v>
      </c>
      <c r="N51" s="39">
        <v>249655</v>
      </c>
      <c r="O51" s="24">
        <f t="shared" si="3"/>
        <v>5.80593023255814</v>
      </c>
      <c r="P51" s="41" t="str">
        <f t="shared" si="4"/>
        <v>U2</v>
      </c>
      <c r="Q51" t="s">
        <v>53</v>
      </c>
      <c r="R51" t="s">
        <v>186</v>
      </c>
      <c r="S51" t="s">
        <v>55</v>
      </c>
      <c r="T51">
        <v>-9</v>
      </c>
      <c r="U51" t="s">
        <v>56</v>
      </c>
      <c r="V51">
        <v>1</v>
      </c>
      <c r="W51" t="s">
        <v>57</v>
      </c>
      <c r="X51" t="s">
        <v>58</v>
      </c>
    </row>
    <row r="52" spans="1:24" ht="12.75">
      <c r="A52" s="10">
        <v>10</v>
      </c>
      <c r="B52">
        <v>303</v>
      </c>
      <c r="C52">
        <v>82400</v>
      </c>
      <c r="D52">
        <v>0</v>
      </c>
      <c r="E52">
        <v>0</v>
      </c>
      <c r="F52" s="12" t="s">
        <v>50</v>
      </c>
      <c r="G52">
        <v>-3.85</v>
      </c>
      <c r="H52">
        <v>-32.42</v>
      </c>
      <c r="I52">
        <v>56</v>
      </c>
      <c r="J52" t="s">
        <v>144</v>
      </c>
      <c r="K52" s="10" t="s">
        <v>137</v>
      </c>
      <c r="L52" s="35">
        <v>5</v>
      </c>
      <c r="M52" s="38">
        <f t="shared" si="2"/>
        <v>5000</v>
      </c>
      <c r="N52" s="39">
        <v>2321</v>
      </c>
      <c r="O52" s="24">
        <f t="shared" si="3"/>
        <v>0.4642</v>
      </c>
      <c r="P52" s="41" t="str">
        <f t="shared" si="4"/>
        <v>R2</v>
      </c>
      <c r="Q52" t="s">
        <v>59</v>
      </c>
      <c r="R52" t="s">
        <v>186</v>
      </c>
      <c r="S52" t="s">
        <v>63</v>
      </c>
      <c r="T52">
        <v>1</v>
      </c>
      <c r="U52" t="s">
        <v>54</v>
      </c>
      <c r="V52">
        <v>-9</v>
      </c>
      <c r="W52" t="s">
        <v>68</v>
      </c>
      <c r="X52" t="s">
        <v>56</v>
      </c>
    </row>
    <row r="53" spans="1:24" ht="12.75">
      <c r="A53" s="10">
        <v>18</v>
      </c>
      <c r="B53">
        <v>303</v>
      </c>
      <c r="C53">
        <v>82678</v>
      </c>
      <c r="D53">
        <v>0</v>
      </c>
      <c r="E53">
        <v>0</v>
      </c>
      <c r="F53" t="s">
        <v>80</v>
      </c>
      <c r="G53">
        <v>-6.77</v>
      </c>
      <c r="H53">
        <v>-43.02</v>
      </c>
      <c r="I53">
        <v>127</v>
      </c>
      <c r="J53" t="s">
        <v>152</v>
      </c>
      <c r="K53" s="10" t="s">
        <v>135</v>
      </c>
      <c r="L53">
        <v>36</v>
      </c>
      <c r="M53" s="38">
        <f t="shared" si="2"/>
        <v>36000</v>
      </c>
      <c r="N53" s="39">
        <v>56880</v>
      </c>
      <c r="O53" s="24">
        <f t="shared" si="3"/>
        <v>1.58</v>
      </c>
      <c r="P53" s="41" t="str">
        <f t="shared" si="4"/>
        <v>U2</v>
      </c>
      <c r="Q53" t="s">
        <v>53</v>
      </c>
      <c r="R53" t="s">
        <v>186</v>
      </c>
      <c r="S53" t="s">
        <v>55</v>
      </c>
      <c r="T53">
        <v>-9</v>
      </c>
      <c r="U53" t="s">
        <v>54</v>
      </c>
      <c r="V53">
        <v>-9</v>
      </c>
      <c r="W53" t="s">
        <v>57</v>
      </c>
      <c r="X53" t="s">
        <v>58</v>
      </c>
    </row>
    <row r="54" spans="1:24" ht="12.75">
      <c r="A54" s="10">
        <v>52</v>
      </c>
      <c r="B54">
        <v>303</v>
      </c>
      <c r="C54">
        <v>83827</v>
      </c>
      <c r="D54">
        <v>0</v>
      </c>
      <c r="E54">
        <v>1</v>
      </c>
      <c r="F54" t="s">
        <v>114</v>
      </c>
      <c r="G54">
        <v>25.5</v>
      </c>
      <c r="H54">
        <v>-54.6</v>
      </c>
      <c r="I54">
        <v>226</v>
      </c>
      <c r="J54" t="s">
        <v>181</v>
      </c>
      <c r="K54" s="10" t="s">
        <v>139</v>
      </c>
      <c r="L54">
        <v>94</v>
      </c>
      <c r="M54" s="38">
        <f t="shared" si="2"/>
        <v>94000</v>
      </c>
      <c r="N54" s="39">
        <v>309113</v>
      </c>
      <c r="O54" s="24">
        <f t="shared" si="3"/>
        <v>3.288436170212766</v>
      </c>
      <c r="P54" s="41" t="str">
        <f t="shared" si="4"/>
        <v>U2</v>
      </c>
      <c r="Q54" t="s">
        <v>53</v>
      </c>
      <c r="R54" t="s">
        <v>186</v>
      </c>
      <c r="S54" t="s">
        <v>55</v>
      </c>
      <c r="T54">
        <v>-9</v>
      </c>
      <c r="U54" t="s">
        <v>54</v>
      </c>
      <c r="V54">
        <v>-9</v>
      </c>
      <c r="W54" t="s">
        <v>70</v>
      </c>
      <c r="X54" t="s">
        <v>58</v>
      </c>
    </row>
    <row r="55" spans="1:24" ht="12.75">
      <c r="A55" s="10">
        <v>57</v>
      </c>
      <c r="B55">
        <v>303</v>
      </c>
      <c r="C55">
        <v>83967</v>
      </c>
      <c r="D55">
        <v>0</v>
      </c>
      <c r="E55">
        <v>0</v>
      </c>
      <c r="F55" t="s">
        <v>119</v>
      </c>
      <c r="G55">
        <v>30</v>
      </c>
      <c r="H55">
        <v>-51.18</v>
      </c>
      <c r="I55">
        <v>3</v>
      </c>
      <c r="J55" t="s">
        <v>146</v>
      </c>
      <c r="K55" s="10" t="s">
        <v>139</v>
      </c>
      <c r="L55">
        <v>1109</v>
      </c>
      <c r="M55" s="38">
        <f t="shared" si="2"/>
        <v>1109000</v>
      </c>
      <c r="N55" s="39">
        <v>1440939</v>
      </c>
      <c r="O55" s="24">
        <f t="shared" si="3"/>
        <v>1.2993137962128043</v>
      </c>
      <c r="P55" s="41" t="str">
        <f t="shared" si="4"/>
        <v>U2</v>
      </c>
      <c r="Q55" t="s">
        <v>53</v>
      </c>
      <c r="R55" t="s">
        <v>186</v>
      </c>
      <c r="S55" t="s">
        <v>63</v>
      </c>
      <c r="T55">
        <v>5</v>
      </c>
      <c r="U55" t="s">
        <v>54</v>
      </c>
      <c r="V55">
        <v>-9</v>
      </c>
      <c r="W55" t="s">
        <v>57</v>
      </c>
      <c r="X55" t="s">
        <v>58</v>
      </c>
    </row>
    <row r="56" spans="1:24" ht="12.75">
      <c r="A56" s="10">
        <v>27</v>
      </c>
      <c r="B56">
        <v>303</v>
      </c>
      <c r="C56">
        <v>82979</v>
      </c>
      <c r="D56">
        <v>0</v>
      </c>
      <c r="E56">
        <v>0</v>
      </c>
      <c r="F56" t="s">
        <v>88</v>
      </c>
      <c r="G56">
        <v>-9.63</v>
      </c>
      <c r="H56">
        <v>-42.1</v>
      </c>
      <c r="I56">
        <v>401</v>
      </c>
      <c r="J56" t="s">
        <v>158</v>
      </c>
      <c r="K56" s="10" t="s">
        <v>137</v>
      </c>
      <c r="L56" s="35">
        <v>5</v>
      </c>
      <c r="M56" s="38">
        <f t="shared" si="2"/>
        <v>5000</v>
      </c>
      <c r="N56" s="39">
        <v>37639</v>
      </c>
      <c r="O56" s="24">
        <f t="shared" si="3"/>
        <v>7.5278</v>
      </c>
      <c r="P56" s="41" t="str">
        <f t="shared" si="4"/>
        <v>S2</v>
      </c>
      <c r="Q56" t="s">
        <v>59</v>
      </c>
      <c r="R56" t="s">
        <v>186</v>
      </c>
      <c r="S56" t="s">
        <v>74</v>
      </c>
      <c r="T56">
        <v>-9</v>
      </c>
      <c r="U56" t="s">
        <v>54</v>
      </c>
      <c r="V56">
        <v>-9</v>
      </c>
      <c r="W56" t="s">
        <v>57</v>
      </c>
      <c r="X56" t="s">
        <v>61</v>
      </c>
    </row>
    <row r="57" spans="1:24" ht="12.75">
      <c r="A57" s="10">
        <v>58</v>
      </c>
      <c r="B57">
        <v>303</v>
      </c>
      <c r="C57">
        <v>83997</v>
      </c>
      <c r="D57">
        <v>0</v>
      </c>
      <c r="E57">
        <v>0</v>
      </c>
      <c r="F57" s="12" t="s">
        <v>38</v>
      </c>
      <c r="G57">
        <v>33.52</v>
      </c>
      <c r="H57">
        <v>-53.35</v>
      </c>
      <c r="I57">
        <v>24</v>
      </c>
      <c r="J57" t="s">
        <v>144</v>
      </c>
      <c r="K57" s="10" t="s">
        <v>137</v>
      </c>
      <c r="L57" s="35">
        <v>5</v>
      </c>
      <c r="M57" s="38">
        <f t="shared" si="2"/>
        <v>5000</v>
      </c>
      <c r="N57" s="39">
        <v>34830</v>
      </c>
      <c r="O57" s="24">
        <f t="shared" si="3"/>
        <v>6.966</v>
      </c>
      <c r="P57" s="41" t="str">
        <f t="shared" si="4"/>
        <v>S2</v>
      </c>
      <c r="Q57" t="s">
        <v>53</v>
      </c>
      <c r="R57" t="s">
        <v>186</v>
      </c>
      <c r="S57" t="s">
        <v>63</v>
      </c>
      <c r="T57">
        <v>18</v>
      </c>
      <c r="U57" t="s">
        <v>56</v>
      </c>
      <c r="V57">
        <v>-9</v>
      </c>
      <c r="W57" t="s">
        <v>68</v>
      </c>
      <c r="X57" t="s">
        <v>61</v>
      </c>
    </row>
    <row r="58" spans="1:24" ht="12.75">
      <c r="A58" s="10">
        <v>14</v>
      </c>
      <c r="B58">
        <v>303</v>
      </c>
      <c r="C58">
        <v>82578</v>
      </c>
      <c r="D58">
        <v>0</v>
      </c>
      <c r="E58">
        <v>0</v>
      </c>
      <c r="F58" t="s">
        <v>76</v>
      </c>
      <c r="G58">
        <v>-5.08</v>
      </c>
      <c r="H58">
        <v>-42.82</v>
      </c>
      <c r="I58">
        <v>74</v>
      </c>
      <c r="J58" t="s">
        <v>148</v>
      </c>
      <c r="K58" s="10" t="s">
        <v>139</v>
      </c>
      <c r="L58">
        <v>339</v>
      </c>
      <c r="M58" s="38">
        <f t="shared" si="2"/>
        <v>339000</v>
      </c>
      <c r="N58" s="39">
        <v>801971</v>
      </c>
      <c r="O58" s="24">
        <f t="shared" si="3"/>
        <v>2.3656961651917405</v>
      </c>
      <c r="P58" s="41" t="str">
        <f t="shared" si="4"/>
        <v>U2</v>
      </c>
      <c r="Q58" t="s">
        <v>53</v>
      </c>
      <c r="R58" t="s">
        <v>186</v>
      </c>
      <c r="S58" t="s">
        <v>55</v>
      </c>
      <c r="T58">
        <v>-9</v>
      </c>
      <c r="U58" t="s">
        <v>56</v>
      </c>
      <c r="V58">
        <v>1</v>
      </c>
      <c r="W58" t="s">
        <v>66</v>
      </c>
      <c r="X58" t="s">
        <v>58</v>
      </c>
    </row>
    <row r="59" ht="12.75">
      <c r="D59">
        <f>SUM(D2:D58)</f>
        <v>47</v>
      </c>
    </row>
    <row r="60" ht="12.75">
      <c r="O60" s="24">
        <f>COUNTIF(O$2:O$48,"&gt;2.00")/47</f>
        <v>0.7021276595744681</v>
      </c>
    </row>
    <row r="61" ht="12.75">
      <c r="O61" s="24">
        <f>COUNTIF(O$2:O$48,"&gt;2.00")</f>
        <v>33</v>
      </c>
    </row>
    <row r="62" ht="12.75">
      <c r="O62" s="24">
        <f>COUNTIF(O$2:O$48,"&gt;3.00")</f>
        <v>24</v>
      </c>
    </row>
    <row r="63" ht="12.75">
      <c r="O63" s="24">
        <f>COUNTIF(O$2:O$48,"&gt;3.00")/47</f>
        <v>0.5106382978723404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18.28125" style="0" customWidth="1"/>
    <col min="2" max="2" width="29.7109375" style="0" customWidth="1"/>
    <col min="3" max="4" width="17.28125" style="0" bestFit="1" customWidth="1"/>
    <col min="5" max="5" width="17.28125" style="0" customWidth="1"/>
    <col min="6" max="6" width="10.57421875" style="0" customWidth="1"/>
  </cols>
  <sheetData>
    <row r="1" spans="1:2" ht="12.75">
      <c r="A1" s="33" t="s">
        <v>51</v>
      </c>
      <c r="B1" s="36" t="s">
        <v>2</v>
      </c>
    </row>
    <row r="3" spans="1:5" ht="12.75">
      <c r="A3" s="3" t="s">
        <v>3</v>
      </c>
      <c r="B3" s="3" t="s">
        <v>43</v>
      </c>
      <c r="C3" s="13"/>
      <c r="D3" s="13"/>
      <c r="E3" s="14"/>
    </row>
    <row r="4" spans="1:5" ht="12.75">
      <c r="A4" s="3" t="s">
        <v>132</v>
      </c>
      <c r="B4" s="2" t="s">
        <v>44</v>
      </c>
      <c r="C4" s="16" t="s">
        <v>45</v>
      </c>
      <c r="D4" s="16" t="s">
        <v>46</v>
      </c>
      <c r="E4" s="6" t="s">
        <v>9</v>
      </c>
    </row>
    <row r="5" spans="1:5" ht="12.75">
      <c r="A5" s="2" t="s">
        <v>137</v>
      </c>
      <c r="B5" s="17">
        <v>3</v>
      </c>
      <c r="C5" s="18">
        <v>13</v>
      </c>
      <c r="D5" s="18">
        <v>4</v>
      </c>
      <c r="E5" s="7">
        <v>20</v>
      </c>
    </row>
    <row r="6" spans="1:5" ht="12.75">
      <c r="A6" s="4" t="s">
        <v>135</v>
      </c>
      <c r="B6" s="19"/>
      <c r="C6" s="20">
        <v>1</v>
      </c>
      <c r="D6" s="20">
        <v>6</v>
      </c>
      <c r="E6" s="8">
        <v>7</v>
      </c>
    </row>
    <row r="7" spans="1:5" ht="12.75">
      <c r="A7" s="4" t="s">
        <v>139</v>
      </c>
      <c r="B7" s="19"/>
      <c r="C7" s="20"/>
      <c r="D7" s="20">
        <v>30</v>
      </c>
      <c r="E7" s="8">
        <v>30</v>
      </c>
    </row>
    <row r="8" spans="1:5" ht="12.75">
      <c r="A8" s="5" t="s">
        <v>9</v>
      </c>
      <c r="B8" s="21">
        <v>3</v>
      </c>
      <c r="C8" s="22">
        <v>14</v>
      </c>
      <c r="D8" s="22">
        <v>40</v>
      </c>
      <c r="E8" s="9">
        <v>57</v>
      </c>
    </row>
    <row r="10" spans="1:2" ht="12.75">
      <c r="A10" s="33" t="s">
        <v>51</v>
      </c>
      <c r="B10" s="34">
        <v>1</v>
      </c>
    </row>
    <row r="12" spans="1:6" ht="12.75">
      <c r="A12" s="2"/>
      <c r="B12" s="13"/>
      <c r="C12" s="3" t="s">
        <v>43</v>
      </c>
      <c r="D12" s="13"/>
      <c r="E12" s="13"/>
      <c r="F12" s="14"/>
    </row>
    <row r="13" spans="1:6" ht="12.75">
      <c r="A13" s="3" t="s">
        <v>132</v>
      </c>
      <c r="B13" s="3" t="s">
        <v>47</v>
      </c>
      <c r="C13" s="2" t="s">
        <v>44</v>
      </c>
      <c r="D13" s="16" t="s">
        <v>45</v>
      </c>
      <c r="E13" s="16" t="s">
        <v>46</v>
      </c>
      <c r="F13" s="6" t="s">
        <v>9</v>
      </c>
    </row>
    <row r="14" spans="1:6" ht="12.75">
      <c r="A14" s="2" t="s">
        <v>137</v>
      </c>
      <c r="B14" s="2" t="s">
        <v>5</v>
      </c>
      <c r="C14" s="25">
        <v>5000</v>
      </c>
      <c r="D14" s="26">
        <v>5000</v>
      </c>
      <c r="E14" s="26">
        <v>5000</v>
      </c>
      <c r="F14" s="27">
        <v>5000</v>
      </c>
    </row>
    <row r="15" spans="1:6" ht="12.75">
      <c r="A15" s="15"/>
      <c r="B15" s="4" t="s">
        <v>7</v>
      </c>
      <c r="C15" s="28">
        <v>5000</v>
      </c>
      <c r="D15" s="1">
        <v>32252.454545454544</v>
      </c>
      <c r="E15" s="1">
        <v>77983.5</v>
      </c>
      <c r="F15" s="29">
        <v>41981.9375</v>
      </c>
    </row>
    <row r="16" spans="1:6" ht="12.75">
      <c r="A16" s="2" t="s">
        <v>135</v>
      </c>
      <c r="B16" s="2" t="s">
        <v>5</v>
      </c>
      <c r="C16" s="25"/>
      <c r="D16" s="26">
        <v>19000</v>
      </c>
      <c r="E16" s="26">
        <v>26250</v>
      </c>
      <c r="F16" s="27">
        <v>24800</v>
      </c>
    </row>
    <row r="17" spans="1:6" ht="12.75">
      <c r="A17" s="15"/>
      <c r="B17" s="4" t="s">
        <v>7</v>
      </c>
      <c r="C17" s="28"/>
      <c r="D17" s="1">
        <v>47141</v>
      </c>
      <c r="E17" s="1">
        <v>75791</v>
      </c>
      <c r="F17" s="29">
        <v>70061</v>
      </c>
    </row>
    <row r="18" spans="1:6" ht="12.75">
      <c r="A18" s="2" t="s">
        <v>139</v>
      </c>
      <c r="B18" s="2" t="s">
        <v>5</v>
      </c>
      <c r="C18" s="25"/>
      <c r="D18" s="26"/>
      <c r="E18" s="26">
        <v>1072846.1538461538</v>
      </c>
      <c r="F18" s="27">
        <v>1072846.1538461538</v>
      </c>
    </row>
    <row r="19" spans="1:6" ht="12.75">
      <c r="A19" s="15"/>
      <c r="B19" s="4" t="s">
        <v>7</v>
      </c>
      <c r="C19" s="28"/>
      <c r="D19" s="1"/>
      <c r="E19" s="1">
        <v>1595728.6153846155</v>
      </c>
      <c r="F19" s="29">
        <v>1595728.6153846155</v>
      </c>
    </row>
    <row r="20" spans="1:6" ht="12.75">
      <c r="A20" s="2" t="s">
        <v>6</v>
      </c>
      <c r="B20" s="13"/>
      <c r="C20" s="25">
        <v>5000</v>
      </c>
      <c r="D20" s="26">
        <v>6166.666666666667</v>
      </c>
      <c r="E20" s="26">
        <v>824088.2352941176</v>
      </c>
      <c r="F20" s="27">
        <v>597829.7872340425</v>
      </c>
    </row>
    <row r="21" spans="1:6" ht="12.75">
      <c r="A21" s="5" t="s">
        <v>8</v>
      </c>
      <c r="B21" s="23"/>
      <c r="C21" s="30">
        <v>5000</v>
      </c>
      <c r="D21" s="31">
        <v>33493.166666666664</v>
      </c>
      <c r="E21" s="31">
        <v>1238354.1764705882</v>
      </c>
      <c r="F21" s="32">
        <v>904488.5106382979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4">
      <selection activeCell="C38" sqref="C38"/>
    </sheetView>
  </sheetViews>
  <sheetFormatPr defaultColWidth="9.140625" defaultRowHeight="12.75"/>
  <sheetData>
    <row r="1" ht="12.75">
      <c r="A1" t="s">
        <v>188</v>
      </c>
    </row>
    <row r="2" ht="12.75">
      <c r="A2" t="s">
        <v>189</v>
      </c>
    </row>
    <row r="3" ht="12.75">
      <c r="A3" t="s">
        <v>190</v>
      </c>
    </row>
    <row r="4" ht="12.75">
      <c r="A4" t="s">
        <v>191</v>
      </c>
    </row>
    <row r="5" ht="12.75">
      <c r="A5" t="s">
        <v>192</v>
      </c>
    </row>
    <row r="6" ht="12.75">
      <c r="A6" t="s">
        <v>193</v>
      </c>
    </row>
    <row r="7" ht="12.75">
      <c r="A7" t="s">
        <v>194</v>
      </c>
    </row>
    <row r="8" ht="12.75">
      <c r="A8" t="s">
        <v>195</v>
      </c>
    </row>
    <row r="9" ht="12.75">
      <c r="A9" t="s">
        <v>196</v>
      </c>
    </row>
    <row r="10" ht="12.75">
      <c r="A10" t="s">
        <v>197</v>
      </c>
    </row>
    <row r="11" ht="12.75">
      <c r="A11" t="s">
        <v>198</v>
      </c>
    </row>
    <row r="12" ht="12.75">
      <c r="A12" t="s">
        <v>199</v>
      </c>
    </row>
    <row r="13" ht="12.75">
      <c r="A13" t="s">
        <v>200</v>
      </c>
    </row>
    <row r="14" ht="12.75">
      <c r="A14" t="s">
        <v>201</v>
      </c>
    </row>
    <row r="15" ht="12.75">
      <c r="A15" t="s">
        <v>202</v>
      </c>
    </row>
    <row r="16" ht="12.75">
      <c r="A16" t="s">
        <v>203</v>
      </c>
    </row>
    <row r="17" ht="12.75">
      <c r="A17" t="s">
        <v>204</v>
      </c>
    </row>
    <row r="18" ht="12.75">
      <c r="A18" t="s">
        <v>205</v>
      </c>
    </row>
    <row r="19" ht="12.75">
      <c r="A19" t="s">
        <v>206</v>
      </c>
    </row>
    <row r="20" ht="12.75">
      <c r="A20" t="s">
        <v>207</v>
      </c>
    </row>
    <row r="21" ht="12.75">
      <c r="A21" t="s">
        <v>208</v>
      </c>
    </row>
    <row r="22" ht="12.75">
      <c r="A22" t="s">
        <v>209</v>
      </c>
    </row>
    <row r="23" ht="12.75">
      <c r="A23" t="s">
        <v>210</v>
      </c>
    </row>
    <row r="24" ht="12.75">
      <c r="A24" t="s">
        <v>211</v>
      </c>
    </row>
    <row r="25" ht="12.75">
      <c r="A25" t="s">
        <v>212</v>
      </c>
    </row>
    <row r="26" ht="12.75">
      <c r="A26" t="s">
        <v>213</v>
      </c>
    </row>
    <row r="27" ht="12.75">
      <c r="A27" t="s">
        <v>214</v>
      </c>
    </row>
    <row r="28" ht="12.75">
      <c r="A28" t="s">
        <v>215</v>
      </c>
    </row>
    <row r="29" ht="12.75">
      <c r="A29" t="s">
        <v>216</v>
      </c>
    </row>
    <row r="30" ht="12.75">
      <c r="A30" t="s">
        <v>217</v>
      </c>
    </row>
    <row r="31" ht="12.75">
      <c r="A31" t="s">
        <v>218</v>
      </c>
    </row>
    <row r="32" ht="12.75">
      <c r="A32" t="s">
        <v>219</v>
      </c>
    </row>
    <row r="33" ht="12.75">
      <c r="A33" t="s">
        <v>220</v>
      </c>
    </row>
    <row r="34" ht="12.75">
      <c r="A34" t="s">
        <v>221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1" sqref="A1:B27"/>
    </sheetView>
  </sheetViews>
  <sheetFormatPr defaultColWidth="9.140625" defaultRowHeight="12.75"/>
  <cols>
    <col min="1" max="1" width="19.28125" style="0" customWidth="1"/>
  </cols>
  <sheetData>
    <row r="1" spans="1:2" ht="12.75">
      <c r="A1" s="4" t="s">
        <v>10</v>
      </c>
      <c r="B1" s="8">
        <v>11</v>
      </c>
    </row>
    <row r="2" spans="1:2" ht="12.75">
      <c r="A2" s="4" t="s">
        <v>11</v>
      </c>
      <c r="B2" s="8">
        <v>12</v>
      </c>
    </row>
    <row r="3" spans="1:2" ht="12.75">
      <c r="A3" s="4" t="s">
        <v>12</v>
      </c>
      <c r="B3" s="8">
        <v>13</v>
      </c>
    </row>
    <row r="4" spans="1:2" ht="12.75">
      <c r="A4" s="4" t="s">
        <v>13</v>
      </c>
      <c r="B4" s="8">
        <v>14</v>
      </c>
    </row>
    <row r="5" spans="1:2" ht="12.75">
      <c r="A5" s="4" t="s">
        <v>14</v>
      </c>
      <c r="B5" s="8">
        <v>15</v>
      </c>
    </row>
    <row r="6" spans="1:2" ht="12.75">
      <c r="A6" s="4" t="s">
        <v>15</v>
      </c>
      <c r="B6" s="8">
        <v>16</v>
      </c>
    </row>
    <row r="7" spans="1:2" ht="12.75">
      <c r="A7" s="4" t="s">
        <v>16</v>
      </c>
      <c r="B7" s="8">
        <v>17</v>
      </c>
    </row>
    <row r="8" spans="1:2" ht="12.75">
      <c r="A8" s="4" t="s">
        <v>17</v>
      </c>
      <c r="B8" s="8">
        <v>21</v>
      </c>
    </row>
    <row r="9" spans="1:2" ht="12.75">
      <c r="A9" s="4" t="s">
        <v>18</v>
      </c>
      <c r="B9" s="8">
        <v>22</v>
      </c>
    </row>
    <row r="10" spans="1:2" ht="12.75">
      <c r="A10" s="4" t="s">
        <v>19</v>
      </c>
      <c r="B10" s="8">
        <v>23</v>
      </c>
    </row>
    <row r="11" spans="1:2" ht="12.75">
      <c r="A11" s="4" t="s">
        <v>20</v>
      </c>
      <c r="B11" s="8">
        <v>24</v>
      </c>
    </row>
    <row r="12" spans="1:2" ht="12.75">
      <c r="A12" s="4" t="s">
        <v>21</v>
      </c>
      <c r="B12" s="8">
        <v>25</v>
      </c>
    </row>
    <row r="13" spans="1:2" ht="12.75">
      <c r="A13" s="4" t="s">
        <v>22</v>
      </c>
      <c r="B13" s="8">
        <v>26</v>
      </c>
    </row>
    <row r="14" spans="1:2" ht="12.75">
      <c r="A14" s="4" t="s">
        <v>23</v>
      </c>
      <c r="B14" s="8">
        <v>27</v>
      </c>
    </row>
    <row r="15" spans="1:2" ht="12.75">
      <c r="A15" s="4" t="s">
        <v>24</v>
      </c>
      <c r="B15" s="8">
        <v>28</v>
      </c>
    </row>
    <row r="16" spans="1:2" ht="12.75">
      <c r="A16" s="4" t="s">
        <v>25</v>
      </c>
      <c r="B16" s="8">
        <v>29</v>
      </c>
    </row>
    <row r="17" spans="1:2" ht="12.75">
      <c r="A17" s="4" t="s">
        <v>26</v>
      </c>
      <c r="B17" s="8">
        <v>31</v>
      </c>
    </row>
    <row r="18" spans="1:2" ht="12.75">
      <c r="A18" s="4" t="s">
        <v>27</v>
      </c>
      <c r="B18" s="8">
        <v>32</v>
      </c>
    </row>
    <row r="19" spans="1:2" ht="12.75">
      <c r="A19" s="4" t="s">
        <v>224</v>
      </c>
      <c r="B19" s="8">
        <v>33</v>
      </c>
    </row>
    <row r="20" spans="1:2" ht="12.75">
      <c r="A20" s="4" t="s">
        <v>28</v>
      </c>
      <c r="B20" s="8">
        <v>35</v>
      </c>
    </row>
    <row r="21" spans="1:2" ht="12.75">
      <c r="A21" s="4" t="s">
        <v>29</v>
      </c>
      <c r="B21" s="8">
        <v>41</v>
      </c>
    </row>
    <row r="22" spans="1:2" ht="12.75">
      <c r="A22" s="4" t="s">
        <v>30</v>
      </c>
      <c r="B22" s="8">
        <v>42</v>
      </c>
    </row>
    <row r="23" spans="1:2" ht="12.75">
      <c r="A23" s="4" t="s">
        <v>31</v>
      </c>
      <c r="B23" s="8">
        <v>43</v>
      </c>
    </row>
    <row r="24" spans="1:2" ht="12.75">
      <c r="A24" s="4" t="s">
        <v>32</v>
      </c>
      <c r="B24" s="8">
        <v>50</v>
      </c>
    </row>
    <row r="25" spans="1:2" ht="12.75">
      <c r="A25" s="4" t="s">
        <v>33</v>
      </c>
      <c r="B25" s="8">
        <v>51</v>
      </c>
    </row>
    <row r="26" spans="1:2" ht="12.75">
      <c r="A26" s="4" t="s">
        <v>34</v>
      </c>
      <c r="B26" s="8">
        <v>52</v>
      </c>
    </row>
    <row r="27" spans="1:2" ht="12.75">
      <c r="A27" s="4" t="s">
        <v>35</v>
      </c>
      <c r="B27" s="8">
        <v>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McIntyre</cp:lastModifiedBy>
  <dcterms:created xsi:type="dcterms:W3CDTF">2007-08-20T16:35:11Z</dcterms:created>
  <dcterms:modified xsi:type="dcterms:W3CDTF">2007-08-25T19:57:04Z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